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700" windowHeight="10035" activeTab="2"/>
  </bookViews>
  <sheets>
    <sheet name="Background" sheetId="9" r:id="rId1"/>
    <sheet name="Input" sheetId="5" r:id="rId2"/>
    <sheet name="Results" sheetId="10" r:id="rId3"/>
  </sheets>
  <definedNames>
    <definedName name="_Toc473548696" localSheetId="0">Background!$C$2</definedName>
    <definedName name="_Toc473548697" localSheetId="0">Background!$C$32</definedName>
  </definedNames>
  <calcPr calcId="145621"/>
</workbook>
</file>

<file path=xl/calcChain.xml><?xml version="1.0" encoding="utf-8"?>
<calcChain xmlns="http://schemas.openxmlformats.org/spreadsheetml/2006/main">
  <c r="D10" i="5" l="1"/>
  <c r="E10" i="5"/>
  <c r="F10" i="5"/>
  <c r="G10" i="5"/>
  <c r="C10" i="5"/>
  <c r="C18" i="5"/>
  <c r="D18" i="5"/>
  <c r="E18" i="5"/>
  <c r="F18" i="5"/>
  <c r="G18" i="5"/>
  <c r="G19" i="5" s="1"/>
  <c r="G21" i="5" l="1"/>
  <c r="G22" i="5" l="1"/>
  <c r="C20" i="5"/>
  <c r="G25" i="5" l="1"/>
  <c r="G23" i="5"/>
  <c r="G24" i="5"/>
  <c r="C16" i="5"/>
  <c r="D19" i="5" l="1"/>
  <c r="C19" i="5"/>
  <c r="C33" i="5" l="1"/>
  <c r="C34" i="5" s="1"/>
  <c r="F19" i="5"/>
  <c r="E19" i="5"/>
  <c r="E22" i="5" l="1"/>
  <c r="E21" i="5"/>
  <c r="C22" i="5"/>
  <c r="C21" i="5"/>
  <c r="D21" i="5"/>
  <c r="D22" i="5"/>
  <c r="F22" i="5"/>
  <c r="F21" i="5"/>
  <c r="F23" i="5" l="1"/>
  <c r="F25" i="5"/>
  <c r="F24" i="5"/>
  <c r="D23" i="5"/>
  <c r="D24" i="5"/>
  <c r="D25" i="5"/>
  <c r="E23" i="5"/>
  <c r="E25" i="5"/>
  <c r="E24" i="5"/>
  <c r="C23" i="5"/>
  <c r="C27" i="5" s="1"/>
  <c r="C25" i="5"/>
  <c r="C29" i="5" s="1"/>
  <c r="C24" i="5"/>
  <c r="C28" i="5" s="1"/>
  <c r="D27" i="5" l="1"/>
  <c r="D28" i="5"/>
  <c r="E28" i="5" s="1"/>
  <c r="F28" i="5" s="1"/>
  <c r="G28" i="5" s="1"/>
  <c r="D29" i="5"/>
  <c r="E29" i="5" s="1"/>
  <c r="F29" i="5" s="1"/>
  <c r="G29" i="5" s="1"/>
  <c r="D20" i="5"/>
  <c r="D33" i="5" s="1"/>
  <c r="D34" i="5" s="1"/>
  <c r="E27" i="5" l="1"/>
  <c r="E20" i="5"/>
  <c r="E33" i="5" s="1"/>
  <c r="E34" i="5" s="1"/>
  <c r="E16" i="5"/>
  <c r="D16" i="5"/>
  <c r="F27" i="5" l="1"/>
  <c r="G16" i="5" s="1"/>
  <c r="F20" i="5"/>
  <c r="F33" i="5" s="1"/>
  <c r="F34" i="5" s="1"/>
  <c r="H34" i="5" s="1"/>
  <c r="A35" i="5" s="1"/>
  <c r="F16" i="5"/>
  <c r="G27" i="5" l="1"/>
  <c r="G20" i="5"/>
  <c r="G33" i="5" l="1"/>
  <c r="G34" i="5" s="1"/>
</calcChain>
</file>

<file path=xl/sharedStrings.xml><?xml version="1.0" encoding="utf-8"?>
<sst xmlns="http://schemas.openxmlformats.org/spreadsheetml/2006/main" count="54" uniqueCount="53">
  <si>
    <t>December</t>
  </si>
  <si>
    <t>January</t>
  </si>
  <si>
    <t>February</t>
  </si>
  <si>
    <t>March</t>
  </si>
  <si>
    <t>Grazing area (ha)</t>
  </si>
  <si>
    <t>Period duration (days)</t>
  </si>
  <si>
    <t>Residual (kg DM per ha)</t>
  </si>
  <si>
    <t>Available feed (kg DM/ha)</t>
  </si>
  <si>
    <t>Ewe demand (kg DM per ewe per day)</t>
  </si>
  <si>
    <t>Flock size (ewes)</t>
  </si>
  <si>
    <t>Daily Flock demand (kg DM)</t>
  </si>
  <si>
    <t>Monthly intake</t>
  </si>
  <si>
    <t>Animal intake per ha</t>
  </si>
  <si>
    <t>Net growth rate</t>
  </si>
  <si>
    <t>Target demand off grass (to keep above 1500 kg DM ha)</t>
  </si>
  <si>
    <t>Supplement requirement kg DM</t>
  </si>
  <si>
    <t>Silage requirement kg FW</t>
  </si>
  <si>
    <t>Ewe weight (kg)</t>
  </si>
  <si>
    <t>Actual average cover (end of month)</t>
  </si>
  <si>
    <t>Difference between growth and intake (zero growth)</t>
  </si>
  <si>
    <t>Difference between growth and intake (5 kg DM/day growth)</t>
  </si>
  <si>
    <t>Difference between growth and intake (10 kg DM/day growth)</t>
  </si>
  <si>
    <t>Estimated average cover (zero growth)</t>
  </si>
  <si>
    <t>Estimated average cover (5 kg DM/ha growth)</t>
  </si>
  <si>
    <t>Estimated average cover (10 kg DM/ha growth)</t>
  </si>
  <si>
    <t>Silage or hay dry matter %</t>
  </si>
  <si>
    <t>Back-up planning</t>
  </si>
  <si>
    <t>April</t>
  </si>
  <si>
    <t>Actual cover helps estimate actual grass growth, if these turn red (below 1500 kg DM/ha), plan to increase feed supply or reduce demand to prevent covers dropping too low</t>
  </si>
  <si>
    <t>Enter values in the yellow shaded cells</t>
  </si>
  <si>
    <t>Guidance on how to use this worksheet</t>
  </si>
  <si>
    <t>tonne freshweight silage/hay required</t>
  </si>
  <si>
    <t>This is the requirement in the worst case scenario, zero winter grass growth</t>
  </si>
  <si>
    <t>Area designated for winter grazing should be entered in the Grazing area cell (left)</t>
  </si>
  <si>
    <t>Starting cover (kg DM per ha)</t>
  </si>
  <si>
    <t>All Grass Wintering</t>
  </si>
  <si>
    <t xml:space="preserve">All Grass Wintering is a way of rationing grass over the winter with electric fencing for in lamb ewes. </t>
  </si>
  <si>
    <t>It is a long rotation - over 100 days from 3 weeks after tupping until 3 weeks before lambing.</t>
  </si>
  <si>
    <t>It predicts pasture covers under zero, moderate and high grass growth scenarios. This helps plan for the worst (zero grass growth).</t>
  </si>
  <si>
    <t xml:space="preserve">Most Scottish farmers will grow an average of 5 kg DM/ha/day grass growth over the winter. </t>
  </si>
  <si>
    <r>
      <t xml:space="preserve">For more information on All Grass Wintering and other ewe wintering strategies see the </t>
    </r>
    <r>
      <rPr>
        <b/>
        <sz val="12"/>
        <color theme="1"/>
        <rFont val="Calibri"/>
        <family val="2"/>
        <scheme val="minor"/>
      </rPr>
      <t>QMS Ewe Wintering Strategies guide</t>
    </r>
  </si>
  <si>
    <t>This should be the average cover on the grazing area taken during the autumn/early winter - before starting All Grass Wintering</t>
  </si>
  <si>
    <t>Numbers will change during the winter to account for sales, deaths and purchases - estimate flock size during these future months realistically</t>
  </si>
  <si>
    <t>This is the duration the flock will be on the All Grass wintering rotation, e.g. if starting on the 14th of December and ending on the 10th of March you would enter 17 days in December, the number of days in the month for Jan and Feb and then 10 days in March, zero days in April</t>
  </si>
  <si>
    <t xml:space="preserve">These are the target covers the leave behind in each field. </t>
  </si>
  <si>
    <t>This spreadsheet will help understand whether it would be possible on your farm with using a farm average grass cover in the late autumn.</t>
  </si>
  <si>
    <t>Author: Poppy Frater, SAC Consulting, poppy.frater@sac.co.uk</t>
  </si>
  <si>
    <t xml:space="preserve">This graph illustrates how the grass covers might react to the different average winter grass growth scenarios. The target is above 1500 kg DM/ha at lambing time. </t>
  </si>
  <si>
    <t>We recommend keeping a back-up supply of feed for the worst case scenario - zero grass growth</t>
  </si>
  <si>
    <t>Photo: In-lamb ewes on the All Grass Wintering system at Carstairs Mains, near Lanark</t>
  </si>
  <si>
    <t>The target is to make sure there will be enough grass available at lambing time - aim for 1500 kg DM/ha, if the covers fall below this target under zero grass growth use the back-up feed required calculation.</t>
  </si>
  <si>
    <t>Cells turn red when cover is below target (1500 kg DM/ha), if red, see back-up planning: row 34</t>
  </si>
  <si>
    <t>Month duration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</si>
</sst>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Arial"/>
      <family val="2"/>
    </font>
    <font>
      <sz val="11"/>
      <color theme="1"/>
      <name val="Calibri"/>
      <family val="2"/>
      <scheme val="minor"/>
    </font>
    <font>
      <b/>
      <sz val="11"/>
      <color theme="1"/>
      <name val="Calibri"/>
      <family val="2"/>
      <scheme val="minor"/>
    </font>
    <font>
      <b/>
      <sz val="18"/>
      <color theme="3"/>
      <name val="Cambria"/>
      <family val="2"/>
      <scheme val="major"/>
    </font>
    <font>
      <sz val="11"/>
      <color theme="0"/>
      <name val="Arial"/>
      <family val="2"/>
    </font>
    <font>
      <sz val="11"/>
      <color rgb="FF9C000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70C0"/>
      <name val="Arial"/>
      <family val="2"/>
    </font>
    <font>
      <sz val="11"/>
      <color rgb="FF0070C0"/>
      <name val="Calibri"/>
      <family val="2"/>
      <scheme val="minor"/>
    </font>
    <font>
      <b/>
      <sz val="11"/>
      <color rgb="FF0070C0"/>
      <name val="Arial"/>
      <family val="2"/>
    </font>
    <font>
      <b/>
      <sz val="12"/>
      <color rgb="FF4F81BD"/>
      <name val="Calibri"/>
      <family val="2"/>
      <scheme val="minor"/>
    </font>
    <font>
      <sz val="12"/>
      <color theme="1"/>
      <name val="Calibri"/>
      <family val="2"/>
      <scheme val="minor"/>
    </font>
    <font>
      <b/>
      <sz val="12"/>
      <color theme="1"/>
      <name val="Calibri"/>
      <family val="2"/>
      <scheme val="minor"/>
    </font>
    <font>
      <b/>
      <sz val="16"/>
      <color rgb="FF4F81BD"/>
      <name val="Calibri"/>
      <family val="2"/>
      <scheme val="minor"/>
    </font>
    <font>
      <sz val="10"/>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CC"/>
        <bgColor indexed="64"/>
      </patternFill>
    </fill>
  </fills>
  <borders count="22">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3">
    <xf numFmtId="0" fontId="0" fillId="0" borderId="0"/>
    <xf numFmtId="0" fontId="1" fillId="0" borderId="0"/>
    <xf numFmtId="0" fontId="3"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5" fillId="3" borderId="0" applyNumberFormat="0" applyBorder="0" applyAlignment="0" applyProtection="0"/>
    <xf numFmtId="0" fontId="10" fillId="4" borderId="0" applyNumberFormat="0" applyBorder="0" applyAlignment="0" applyProtection="0"/>
    <xf numFmtId="0" fontId="11" fillId="5" borderId="8" applyNumberFormat="0" applyAlignment="0" applyProtection="0"/>
    <xf numFmtId="0" fontId="12" fillId="6" borderId="9" applyNumberFormat="0" applyAlignment="0" applyProtection="0"/>
    <xf numFmtId="0" fontId="13" fillId="6" borderId="8" applyNumberFormat="0" applyAlignment="0" applyProtection="0"/>
    <xf numFmtId="0" fontId="14" fillId="0" borderId="10" applyNumberFormat="0" applyFill="0" applyAlignment="0" applyProtection="0"/>
    <xf numFmtId="0" fontId="15" fillId="7" borderId="11" applyNumberFormat="0" applyAlignment="0" applyProtection="0"/>
    <xf numFmtId="0" fontId="16" fillId="0" borderId="0" applyNumberFormat="0" applyFill="0" applyBorder="0" applyAlignment="0" applyProtection="0"/>
    <xf numFmtId="0" fontId="1" fillId="8" borderId="12" applyNumberFormat="0" applyFont="0" applyAlignment="0" applyProtection="0"/>
    <xf numFmtId="0" fontId="17" fillId="0" borderId="0" applyNumberFormat="0" applyFill="0" applyBorder="0" applyAlignment="0" applyProtection="0"/>
    <xf numFmtId="0" fontId="2" fillId="0" borderId="13"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cellStyleXfs>
  <cellXfs count="44">
    <xf numFmtId="0" fontId="0" fillId="0" borderId="0" xfId="0"/>
    <xf numFmtId="0" fontId="2" fillId="33" borderId="0" xfId="1" applyFont="1" applyFill="1"/>
    <xf numFmtId="0" fontId="0" fillId="33" borderId="0" xfId="0" applyFill="1"/>
    <xf numFmtId="0" fontId="1" fillId="33" borderId="0" xfId="1" applyFill="1"/>
    <xf numFmtId="0" fontId="1" fillId="33" borderId="1" xfId="1" applyFill="1" applyBorder="1"/>
    <xf numFmtId="1" fontId="2" fillId="33" borderId="0" xfId="1" applyNumberFormat="1" applyFont="1" applyFill="1"/>
    <xf numFmtId="1" fontId="4" fillId="33" borderId="0" xfId="0" applyNumberFormat="1" applyFont="1" applyFill="1"/>
    <xf numFmtId="0" fontId="2" fillId="33" borderId="0" xfId="1" applyFont="1" applyFill="1" applyBorder="1"/>
    <xf numFmtId="0" fontId="1" fillId="33" borderId="0" xfId="1" applyFill="1" applyBorder="1"/>
    <xf numFmtId="0" fontId="1" fillId="33" borderId="14" xfId="1" applyFill="1" applyBorder="1"/>
    <xf numFmtId="0" fontId="1" fillId="33" borderId="16" xfId="1" applyFill="1" applyBorder="1"/>
    <xf numFmtId="0" fontId="0" fillId="33" borderId="18" xfId="0" applyFill="1" applyBorder="1"/>
    <xf numFmtId="0" fontId="1" fillId="34" borderId="0" xfId="1" applyFill="1" applyAlignment="1">
      <alignment horizontal="right"/>
    </xf>
    <xf numFmtId="1" fontId="1" fillId="34" borderId="0" xfId="1" applyNumberFormat="1" applyFill="1" applyAlignment="1">
      <alignment horizontal="right"/>
    </xf>
    <xf numFmtId="0" fontId="1" fillId="33" borderId="0" xfId="1" applyFill="1" applyAlignment="1">
      <alignment horizontal="right"/>
    </xf>
    <xf numFmtId="1" fontId="1" fillId="33" borderId="0" xfId="1" applyNumberFormat="1" applyFill="1" applyAlignment="1">
      <alignment horizontal="right"/>
    </xf>
    <xf numFmtId="2" fontId="1" fillId="33" borderId="0" xfId="1" applyNumberFormat="1" applyFill="1" applyAlignment="1">
      <alignment horizontal="right"/>
    </xf>
    <xf numFmtId="1" fontId="1" fillId="33" borderId="0" xfId="1" applyNumberFormat="1" applyFill="1" applyBorder="1" applyAlignment="1">
      <alignment horizontal="right"/>
    </xf>
    <xf numFmtId="1" fontId="0" fillId="33" borderId="0" xfId="0" applyNumberFormat="1" applyFill="1" applyAlignment="1">
      <alignment horizontal="right"/>
    </xf>
    <xf numFmtId="0" fontId="1" fillId="34" borderId="15" xfId="1" applyFill="1" applyBorder="1"/>
    <xf numFmtId="0" fontId="1" fillId="34" borderId="17" xfId="1" applyFill="1" applyBorder="1"/>
    <xf numFmtId="0" fontId="1" fillId="34" borderId="17" xfId="1" applyFill="1" applyBorder="1" applyAlignment="1"/>
    <xf numFmtId="0" fontId="0" fillId="34" borderId="19" xfId="0" applyFill="1" applyBorder="1"/>
    <xf numFmtId="0" fontId="1" fillId="33" borderId="0" xfId="1" applyFont="1" applyFill="1"/>
    <xf numFmtId="0" fontId="1" fillId="33" borderId="2" xfId="1" applyFont="1" applyFill="1" applyBorder="1"/>
    <xf numFmtId="0" fontId="19" fillId="33" borderId="0" xfId="0" applyFont="1" applyFill="1"/>
    <xf numFmtId="0" fontId="20" fillId="33" borderId="0" xfId="1" applyFont="1" applyFill="1"/>
    <xf numFmtId="0" fontId="0" fillId="33" borderId="0" xfId="0" applyFont="1" applyFill="1"/>
    <xf numFmtId="164" fontId="0" fillId="33" borderId="0" xfId="0" applyNumberFormat="1" applyFont="1" applyFill="1"/>
    <xf numFmtId="0" fontId="2" fillId="33" borderId="0" xfId="1" applyFont="1" applyFill="1" applyBorder="1" applyAlignment="1">
      <alignment horizontal="right"/>
    </xf>
    <xf numFmtId="0" fontId="21" fillId="33" borderId="0" xfId="0" applyFont="1" applyFill="1"/>
    <xf numFmtId="0" fontId="1" fillId="0" borderId="0" xfId="1" applyFill="1" applyAlignment="1">
      <alignment horizontal="right"/>
    </xf>
    <xf numFmtId="0" fontId="23" fillId="33" borderId="0" xfId="0" applyFont="1" applyFill="1"/>
    <xf numFmtId="1" fontId="19" fillId="33" borderId="0" xfId="0" applyNumberFormat="1" applyFont="1" applyFill="1"/>
    <xf numFmtId="0" fontId="26" fillId="33" borderId="0" xfId="0" applyFont="1" applyFill="1"/>
    <xf numFmtId="1" fontId="1" fillId="34" borderId="3" xfId="1" applyNumberFormat="1" applyFill="1" applyBorder="1" applyAlignment="1">
      <alignment horizontal="right"/>
    </xf>
    <xf numFmtId="1" fontId="1" fillId="34" borderId="4" xfId="1" applyNumberFormat="1" applyFill="1" applyBorder="1" applyAlignment="1">
      <alignment horizontal="right"/>
    </xf>
    <xf numFmtId="0" fontId="1" fillId="33" borderId="20" xfId="1" applyFill="1" applyBorder="1"/>
    <xf numFmtId="0" fontId="0" fillId="33" borderId="21" xfId="0" applyFill="1" applyBorder="1"/>
    <xf numFmtId="0" fontId="1" fillId="33" borderId="3" xfId="1" applyFont="1" applyFill="1" applyBorder="1"/>
    <xf numFmtId="0" fontId="18" fillId="33" borderId="0" xfId="1" applyFont="1" applyFill="1"/>
    <xf numFmtId="0" fontId="22" fillId="33" borderId="0" xfId="0" applyFont="1" applyFill="1" applyAlignment="1">
      <alignment vertical="center"/>
    </xf>
    <xf numFmtId="0" fontId="25" fillId="33" borderId="0" xfId="0" applyFont="1" applyFill="1" applyAlignment="1">
      <alignment vertical="center"/>
    </xf>
    <xf numFmtId="0" fontId="23" fillId="33" borderId="0" xfId="0" applyFont="1" applyFill="1" applyAlignment="1">
      <alignment vertical="center"/>
    </xf>
  </cellXfs>
  <cellStyles count="43">
    <cellStyle name="20% - Accent1 2" xfId="20"/>
    <cellStyle name="20% - Accent2 2" xfId="24"/>
    <cellStyle name="20% - Accent3 2" xfId="28"/>
    <cellStyle name="20% - Accent4 2" xfId="32"/>
    <cellStyle name="20% - Accent5 2" xfId="36"/>
    <cellStyle name="20% - Accent6 2" xfId="40"/>
    <cellStyle name="40% - Accent1 2" xfId="21"/>
    <cellStyle name="40% - Accent2 2" xfId="25"/>
    <cellStyle name="40% - Accent3 2" xfId="29"/>
    <cellStyle name="40% - Accent4 2" xfId="33"/>
    <cellStyle name="40% - Accent5 2" xfId="37"/>
    <cellStyle name="40% - Accent6 2" xfId="41"/>
    <cellStyle name="60% - Accent1 2" xfId="22"/>
    <cellStyle name="60% - Accent2 2" xfId="26"/>
    <cellStyle name="60% - Accent3 2" xfId="30"/>
    <cellStyle name="60% - Accent4 2" xfId="34"/>
    <cellStyle name="60% - Accent5 2" xfId="38"/>
    <cellStyle name="60% - Accent6 2" xfId="42"/>
    <cellStyle name="Accent1 2" xfId="19"/>
    <cellStyle name="Accent2 2" xfId="23"/>
    <cellStyle name="Accent3 2" xfId="27"/>
    <cellStyle name="Accent4 2" xfId="31"/>
    <cellStyle name="Accent5 2" xfId="35"/>
    <cellStyle name="Accent6 2" xfId="39"/>
    <cellStyle name="Bad 2" xfId="8"/>
    <cellStyle name="Calculation 2" xfId="12"/>
    <cellStyle name="Check Cell 2" xfId="14"/>
    <cellStyle name="Explanatory Text 2" xfId="17"/>
    <cellStyle name="Good 2" xfId="7"/>
    <cellStyle name="Heading 1 2" xfId="3"/>
    <cellStyle name="Heading 2 2" xfId="4"/>
    <cellStyle name="Heading 3 2" xfId="5"/>
    <cellStyle name="Heading 4 2" xfId="6"/>
    <cellStyle name="Input 2" xfId="10"/>
    <cellStyle name="Linked Cell 2" xfId="13"/>
    <cellStyle name="Neutral 2" xfId="9"/>
    <cellStyle name="Normal" xfId="0" builtinId="0"/>
    <cellStyle name="Normal 2" xfId="1"/>
    <cellStyle name="Note 2" xfId="16"/>
    <cellStyle name="Output 2" xfId="11"/>
    <cellStyle name="Title" xfId="2" builtinId="15" customBuiltin="1"/>
    <cellStyle name="Total 2" xfId="18"/>
    <cellStyle name="Warning Text 2" xf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67954837177003"/>
          <c:y val="1.8968042845995601E-2"/>
          <c:w val="0.60342427784762198"/>
          <c:h val="0.88155881006274706"/>
        </c:manualLayout>
      </c:layout>
      <c:lineChart>
        <c:grouping val="standard"/>
        <c:varyColors val="0"/>
        <c:ser>
          <c:idx val="2"/>
          <c:order val="0"/>
          <c:tx>
            <c:v>5 kg DM/ha/day growth scenario</c:v>
          </c:tx>
          <c:spPr>
            <a:ln>
              <a:prstDash val="sysDot"/>
            </a:ln>
          </c:spPr>
          <c:marker>
            <c:spPr>
              <a:ln>
                <a:prstDash val="sysDot"/>
              </a:ln>
            </c:spPr>
          </c:marker>
          <c:cat>
            <c:strRef>
              <c:f>Input!$C$9:$G$9</c:f>
              <c:strCache>
                <c:ptCount val="5"/>
                <c:pt idx="0">
                  <c:v>December</c:v>
                </c:pt>
                <c:pt idx="1">
                  <c:v>January</c:v>
                </c:pt>
                <c:pt idx="2">
                  <c:v>February</c:v>
                </c:pt>
                <c:pt idx="3">
                  <c:v>March</c:v>
                </c:pt>
                <c:pt idx="4">
                  <c:v>April</c:v>
                </c:pt>
              </c:strCache>
            </c:strRef>
          </c:cat>
          <c:val>
            <c:numRef>
              <c:f>Input!$C$28:$G$28</c:f>
              <c:numCache>
                <c:formatCode>0</c:formatCode>
                <c:ptCount val="5"/>
                <c:pt idx="0">
                  <c:v>0</c:v>
                </c:pt>
                <c:pt idx="1">
                  <c:v>0</c:v>
                </c:pt>
                <c:pt idx="2">
                  <c:v>0</c:v>
                </c:pt>
                <c:pt idx="3">
                  <c:v>0</c:v>
                </c:pt>
                <c:pt idx="4">
                  <c:v>0</c:v>
                </c:pt>
              </c:numCache>
            </c:numRef>
          </c:val>
          <c:smooth val="0"/>
        </c:ser>
        <c:ser>
          <c:idx val="1"/>
          <c:order val="1"/>
          <c:tx>
            <c:v>10 kg DM/ha/day growth scenario</c:v>
          </c:tx>
          <c:spPr>
            <a:ln>
              <a:prstDash val="sysDash"/>
            </a:ln>
          </c:spPr>
          <c:marker>
            <c:spPr>
              <a:ln>
                <a:prstDash val="sysDash"/>
              </a:ln>
            </c:spPr>
          </c:marker>
          <c:cat>
            <c:strRef>
              <c:f>Input!$C$9:$G$9</c:f>
              <c:strCache>
                <c:ptCount val="5"/>
                <c:pt idx="0">
                  <c:v>December</c:v>
                </c:pt>
                <c:pt idx="1">
                  <c:v>January</c:v>
                </c:pt>
                <c:pt idx="2">
                  <c:v>February</c:v>
                </c:pt>
                <c:pt idx="3">
                  <c:v>March</c:v>
                </c:pt>
                <c:pt idx="4">
                  <c:v>April</c:v>
                </c:pt>
              </c:strCache>
            </c:strRef>
          </c:cat>
          <c:val>
            <c:numRef>
              <c:f>Input!$C$29:$G$29</c:f>
              <c:numCache>
                <c:formatCode>0</c:formatCode>
                <c:ptCount val="5"/>
                <c:pt idx="0">
                  <c:v>0</c:v>
                </c:pt>
                <c:pt idx="1">
                  <c:v>0</c:v>
                </c:pt>
                <c:pt idx="2">
                  <c:v>0</c:v>
                </c:pt>
                <c:pt idx="3">
                  <c:v>0</c:v>
                </c:pt>
                <c:pt idx="4">
                  <c:v>0</c:v>
                </c:pt>
              </c:numCache>
            </c:numRef>
          </c:val>
          <c:smooth val="0"/>
        </c:ser>
        <c:ser>
          <c:idx val="0"/>
          <c:order val="2"/>
          <c:tx>
            <c:v>0 kg DM/ha/day growth scenario</c:v>
          </c:tx>
          <c:cat>
            <c:strRef>
              <c:f>Input!$C$9:$G$9</c:f>
              <c:strCache>
                <c:ptCount val="5"/>
                <c:pt idx="0">
                  <c:v>December</c:v>
                </c:pt>
                <c:pt idx="1">
                  <c:v>January</c:v>
                </c:pt>
                <c:pt idx="2">
                  <c:v>February</c:v>
                </c:pt>
                <c:pt idx="3">
                  <c:v>March</c:v>
                </c:pt>
                <c:pt idx="4">
                  <c:v>April</c:v>
                </c:pt>
              </c:strCache>
            </c:strRef>
          </c:cat>
          <c:val>
            <c:numRef>
              <c:f>Input!$C$27:$G$27</c:f>
              <c:numCache>
                <c:formatCode>0</c:formatCode>
                <c:ptCount val="5"/>
                <c:pt idx="0">
                  <c:v>0</c:v>
                </c:pt>
                <c:pt idx="1">
                  <c:v>0</c:v>
                </c:pt>
                <c:pt idx="2">
                  <c:v>0</c:v>
                </c:pt>
                <c:pt idx="3">
                  <c:v>0</c:v>
                </c:pt>
                <c:pt idx="4">
                  <c:v>0</c:v>
                </c:pt>
              </c:numCache>
            </c:numRef>
          </c:val>
          <c:smooth val="0"/>
        </c:ser>
        <c:ser>
          <c:idx val="3"/>
          <c:order val="3"/>
          <c:tx>
            <c:v>Actual covers</c:v>
          </c:tx>
          <c:val>
            <c:numRef>
              <c:f>Input!$C$30:$G$30</c:f>
              <c:numCache>
                <c:formatCode>0</c:formatCode>
                <c:ptCount val="5"/>
              </c:numCache>
            </c:numRef>
          </c:val>
          <c:smooth val="0"/>
        </c:ser>
        <c:dLbls>
          <c:showLegendKey val="0"/>
          <c:showVal val="0"/>
          <c:showCatName val="0"/>
          <c:showSerName val="0"/>
          <c:showPercent val="0"/>
          <c:showBubbleSize val="0"/>
        </c:dLbls>
        <c:marker val="1"/>
        <c:smooth val="0"/>
        <c:axId val="117147904"/>
        <c:axId val="117149696"/>
      </c:lineChart>
      <c:catAx>
        <c:axId val="117147904"/>
        <c:scaling>
          <c:orientation val="minMax"/>
        </c:scaling>
        <c:delete val="0"/>
        <c:axPos val="b"/>
        <c:numFmt formatCode="General" sourceLinked="1"/>
        <c:majorTickMark val="out"/>
        <c:minorTickMark val="none"/>
        <c:tickLblPos val="nextTo"/>
        <c:crossAx val="117149696"/>
        <c:crosses val="autoZero"/>
        <c:auto val="1"/>
        <c:lblAlgn val="ctr"/>
        <c:lblOffset val="100"/>
        <c:noMultiLvlLbl val="0"/>
      </c:catAx>
      <c:valAx>
        <c:axId val="117149696"/>
        <c:scaling>
          <c:orientation val="minMax"/>
        </c:scaling>
        <c:delete val="0"/>
        <c:axPos val="l"/>
        <c:majorGridlines/>
        <c:title>
          <c:tx>
            <c:rich>
              <a:bodyPr rot="-5400000" vert="horz"/>
              <a:lstStyle/>
              <a:p>
                <a:pPr>
                  <a:defRPr/>
                </a:pPr>
                <a:r>
                  <a:rPr lang="en-GB"/>
                  <a:t>Estimated Farm cover (kg DM/ha)</a:t>
                </a:r>
              </a:p>
            </c:rich>
          </c:tx>
          <c:layout/>
          <c:overlay val="0"/>
        </c:title>
        <c:numFmt formatCode="0" sourceLinked="1"/>
        <c:majorTickMark val="out"/>
        <c:minorTickMark val="none"/>
        <c:tickLblPos val="nextTo"/>
        <c:crossAx val="117147904"/>
        <c:crosses val="autoZero"/>
        <c:crossBetween val="between"/>
      </c:valAx>
    </c:plotArea>
    <c:legend>
      <c:legendPos val="r"/>
      <c:layout>
        <c:manualLayout>
          <c:xMode val="edge"/>
          <c:yMode val="edge"/>
          <c:x val="0.6994013447522246"/>
          <c:y val="0.59190446938813501"/>
          <c:w val="0.24815506543429627"/>
          <c:h val="0.22759220944155906"/>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542925</xdr:colOff>
      <xdr:row>7</xdr:row>
      <xdr:rowOff>9525</xdr:rowOff>
    </xdr:from>
    <xdr:to>
      <xdr:col>11</xdr:col>
      <xdr:colOff>49212</xdr:colOff>
      <xdr:row>25</xdr:row>
      <xdr:rowOff>152400</xdr:rowOff>
    </xdr:to>
    <xdr:pic>
      <xdr:nvPicPr>
        <xdr:cNvPr id="3" name="Picture 2" descr="C:\Users\fraterp\AppData\Local\Temp\Temp1_AGR Martinsfield.zip\CIMG4820.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209675"/>
          <a:ext cx="4992687"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0</xdr:row>
      <xdr:rowOff>152401</xdr:rowOff>
    </xdr:from>
    <xdr:to>
      <xdr:col>3</xdr:col>
      <xdr:colOff>114300</xdr:colOff>
      <xdr:row>1</xdr:row>
      <xdr:rowOff>1163389</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152401"/>
          <a:ext cx="1619250" cy="1211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257175</xdr:colOff>
      <xdr:row>0</xdr:row>
      <xdr:rowOff>161926</xdr:rowOff>
    </xdr:from>
    <xdr:to>
      <xdr:col>6</xdr:col>
      <xdr:colOff>152130</xdr:colOff>
      <xdr:row>1</xdr:row>
      <xdr:rowOff>1146431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00375" y="161926"/>
          <a:ext cx="1266555" cy="1184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628650</xdr:colOff>
      <xdr:row>0</xdr:row>
      <xdr:rowOff>161925</xdr:rowOff>
    </xdr:from>
    <xdr:to>
      <xdr:col>14</xdr:col>
      <xdr:colOff>276543</xdr:colOff>
      <xdr:row>2</xdr:row>
      <xdr:rowOff>31898</xdr:rowOff>
    </xdr:to>
    <xdr:pic>
      <xdr:nvPicPr>
        <xdr:cNvPr id="6" name="Pictur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58250" y="161925"/>
          <a:ext cx="1019493" cy="1422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638177</xdr:colOff>
      <xdr:row>1</xdr:row>
      <xdr:rowOff>38100</xdr:rowOff>
    </xdr:from>
    <xdr:to>
      <xdr:col>12</xdr:col>
      <xdr:colOff>400050</xdr:colOff>
      <xdr:row>1</xdr:row>
      <xdr:rowOff>746836</xdr:rowOff>
    </xdr:to>
    <xdr:pic>
      <xdr:nvPicPr>
        <xdr:cNvPr id="8" name="Picture 7"/>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52977" y="238125"/>
          <a:ext cx="3876673" cy="708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59531</xdr:colOff>
      <xdr:row>1</xdr:row>
      <xdr:rowOff>166687</xdr:rowOff>
    </xdr:from>
    <xdr:to>
      <xdr:col>12</xdr:col>
      <xdr:colOff>416719</xdr:colOff>
      <xdr:row>24</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37"/>
  <sheetViews>
    <sheetView workbookViewId="0">
      <selection activeCell="C25" sqref="C25"/>
    </sheetView>
  </sheetViews>
  <sheetFormatPr defaultRowHeight="15.75" x14ac:dyDescent="0.25"/>
  <cols>
    <col min="1" max="2" width="9" style="2"/>
    <col min="3" max="3" width="9" style="32"/>
    <col min="4" max="16384" width="9" style="2"/>
  </cols>
  <sheetData>
    <row r="2" spans="3:3" ht="106.5" customHeight="1" x14ac:dyDescent="0.2">
      <c r="C2" s="41"/>
    </row>
    <row r="3" spans="3:3" ht="19.5" customHeight="1" x14ac:dyDescent="0.2">
      <c r="C3" s="42" t="s">
        <v>35</v>
      </c>
    </row>
    <row r="4" spans="3:3" x14ac:dyDescent="0.2">
      <c r="C4" s="43" t="s">
        <v>36</v>
      </c>
    </row>
    <row r="5" spans="3:3" x14ac:dyDescent="0.25">
      <c r="C5" s="32" t="s">
        <v>37</v>
      </c>
    </row>
    <row r="27" spans="3:5" x14ac:dyDescent="0.25">
      <c r="E27" s="34" t="s">
        <v>49</v>
      </c>
    </row>
    <row r="29" spans="3:5" x14ac:dyDescent="0.25">
      <c r="C29" s="32" t="s">
        <v>45</v>
      </c>
    </row>
    <row r="30" spans="3:5" x14ac:dyDescent="0.25">
      <c r="C30" s="32" t="s">
        <v>38</v>
      </c>
    </row>
    <row r="31" spans="3:5" x14ac:dyDescent="0.25">
      <c r="C31" s="32" t="s">
        <v>39</v>
      </c>
    </row>
    <row r="32" spans="3:5" x14ac:dyDescent="0.25">
      <c r="C32" s="32" t="s">
        <v>50</v>
      </c>
    </row>
    <row r="35" spans="3:3" x14ac:dyDescent="0.25">
      <c r="C35" s="32" t="s">
        <v>40</v>
      </c>
    </row>
    <row r="37" spans="3:3" x14ac:dyDescent="0.25">
      <c r="C37" s="32" t="s">
        <v>46</v>
      </c>
    </row>
  </sheetData>
  <sheetProtection password="CDBB"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5" workbookViewId="0">
      <selection activeCell="D28" sqref="D28"/>
    </sheetView>
  </sheetViews>
  <sheetFormatPr defaultRowHeight="14.25" x14ac:dyDescent="0.2"/>
  <cols>
    <col min="1" max="1" width="37.25" style="2" customWidth="1"/>
    <col min="2" max="2" width="4.25" style="2" customWidth="1"/>
    <col min="3" max="6" width="9" style="2"/>
    <col min="7" max="7" width="6.5" style="2" customWidth="1"/>
    <col min="8" max="8" width="2" style="2" customWidth="1"/>
    <col min="9" max="9" width="9" style="25"/>
    <col min="10" max="16384" width="9" style="2"/>
  </cols>
  <sheetData>
    <row r="1" spans="1:9" ht="15" x14ac:dyDescent="0.25">
      <c r="A1" s="1"/>
      <c r="B1" s="1"/>
      <c r="I1" s="30" t="s">
        <v>30</v>
      </c>
    </row>
    <row r="2" spans="1:9" ht="15" x14ac:dyDescent="0.25">
      <c r="A2" s="1"/>
      <c r="B2" s="1"/>
      <c r="I2" s="25" t="s">
        <v>29</v>
      </c>
    </row>
    <row r="3" spans="1:9" ht="15" x14ac:dyDescent="0.25">
      <c r="A3" s="9" t="s">
        <v>4</v>
      </c>
      <c r="B3" s="37"/>
      <c r="C3" s="19"/>
      <c r="D3" s="3"/>
      <c r="I3" s="25" t="s">
        <v>33</v>
      </c>
    </row>
    <row r="4" spans="1:9" ht="15" x14ac:dyDescent="0.25">
      <c r="A4" s="10" t="s">
        <v>17</v>
      </c>
      <c r="B4" s="8"/>
      <c r="C4" s="20"/>
      <c r="D4" s="8"/>
      <c r="E4" s="3"/>
    </row>
    <row r="5" spans="1:9" ht="15" x14ac:dyDescent="0.25">
      <c r="A5" s="10" t="s">
        <v>34</v>
      </c>
      <c r="B5" s="8"/>
      <c r="C5" s="21"/>
      <c r="D5" s="3"/>
      <c r="I5" s="25" t="s">
        <v>41</v>
      </c>
    </row>
    <row r="6" spans="1:9" ht="15" x14ac:dyDescent="0.25">
      <c r="A6" s="11" t="s">
        <v>25</v>
      </c>
      <c r="B6" s="38"/>
      <c r="C6" s="22"/>
      <c r="D6" s="3"/>
    </row>
    <row r="7" spans="1:9" ht="15" x14ac:dyDescent="0.25">
      <c r="D7" s="3"/>
    </row>
    <row r="9" spans="1:9" ht="15" x14ac:dyDescent="0.25">
      <c r="A9" s="3"/>
      <c r="B9" s="3"/>
      <c r="C9" s="1" t="s">
        <v>0</v>
      </c>
      <c r="D9" s="1" t="s">
        <v>1</v>
      </c>
      <c r="E9" s="5" t="s">
        <v>2</v>
      </c>
      <c r="F9" s="1" t="s">
        <v>3</v>
      </c>
      <c r="G9" s="1" t="s">
        <v>27</v>
      </c>
      <c r="H9" s="1"/>
    </row>
    <row r="10" spans="1:9" ht="15" x14ac:dyDescent="0.25">
      <c r="A10" s="3" t="s">
        <v>4</v>
      </c>
      <c r="B10" s="3"/>
      <c r="C10" s="31">
        <f>$C$3</f>
        <v>0</v>
      </c>
      <c r="D10" s="31">
        <f t="shared" ref="D10:G10" si="0">$C$3</f>
        <v>0</v>
      </c>
      <c r="E10" s="31">
        <f t="shared" si="0"/>
        <v>0</v>
      </c>
      <c r="F10" s="31">
        <f t="shared" si="0"/>
        <v>0</v>
      </c>
      <c r="G10" s="31">
        <f t="shared" si="0"/>
        <v>0</v>
      </c>
      <c r="H10" s="14"/>
    </row>
    <row r="11" spans="1:9" ht="15" x14ac:dyDescent="0.25">
      <c r="A11" s="4" t="s">
        <v>9</v>
      </c>
      <c r="B11" s="8"/>
      <c r="C11" s="12"/>
      <c r="D11" s="12"/>
      <c r="E11" s="12"/>
      <c r="F11" s="12"/>
      <c r="G11" s="12"/>
      <c r="H11" s="14"/>
      <c r="I11" s="25" t="s">
        <v>42</v>
      </c>
    </row>
    <row r="12" spans="1:9" ht="15" x14ac:dyDescent="0.25">
      <c r="A12" s="3" t="s">
        <v>5</v>
      </c>
      <c r="B12" s="3"/>
      <c r="C12" s="12"/>
      <c r="D12" s="12"/>
      <c r="E12" s="13"/>
      <c r="F12" s="12"/>
      <c r="G12" s="12"/>
      <c r="H12" s="14"/>
      <c r="I12" s="25" t="s">
        <v>43</v>
      </c>
    </row>
    <row r="13" spans="1:9" ht="15" hidden="1" x14ac:dyDescent="0.25">
      <c r="A13" s="3" t="s">
        <v>52</v>
      </c>
      <c r="B13" s="3"/>
      <c r="C13" s="12">
        <v>31</v>
      </c>
      <c r="D13" s="12">
        <v>31</v>
      </c>
      <c r="E13" s="13">
        <v>28</v>
      </c>
      <c r="F13" s="12">
        <v>31</v>
      </c>
      <c r="G13" s="12">
        <v>30</v>
      </c>
      <c r="H13" s="14"/>
    </row>
    <row r="14" spans="1:9" ht="15" hidden="1" x14ac:dyDescent="0.25">
      <c r="A14" s="3" t="s">
        <v>13</v>
      </c>
      <c r="B14" s="3"/>
      <c r="C14" s="14">
        <v>0</v>
      </c>
      <c r="D14" s="14">
        <v>0</v>
      </c>
      <c r="E14" s="15">
        <v>0</v>
      </c>
      <c r="F14" s="14">
        <v>0</v>
      </c>
      <c r="G14" s="3">
        <v>0</v>
      </c>
      <c r="H14" s="3"/>
    </row>
    <row r="15" spans="1:9" ht="15" hidden="1" x14ac:dyDescent="0.25">
      <c r="A15" s="3" t="s">
        <v>6</v>
      </c>
      <c r="B15" s="3"/>
      <c r="C15" s="14">
        <v>900</v>
      </c>
      <c r="D15" s="14">
        <v>900</v>
      </c>
      <c r="E15" s="15">
        <v>1200</v>
      </c>
      <c r="F15" s="14">
        <v>1200</v>
      </c>
      <c r="G15" s="3">
        <v>1200</v>
      </c>
      <c r="H15" s="3"/>
      <c r="I15" s="25" t="s">
        <v>44</v>
      </c>
    </row>
    <row r="16" spans="1:9" ht="15" hidden="1" x14ac:dyDescent="0.25">
      <c r="A16" s="3" t="s">
        <v>7</v>
      </c>
      <c r="B16" s="3"/>
      <c r="C16" s="15">
        <f>C5-C15</f>
        <v>-900</v>
      </c>
      <c r="D16" s="15" t="e">
        <f>C27-D15</f>
        <v>#VALUE!</v>
      </c>
      <c r="E16" s="15" t="e">
        <f>D27-E15</f>
        <v>#VALUE!</v>
      </c>
      <c r="F16" s="15" t="e">
        <f>E27-F15</f>
        <v>#VALUE!</v>
      </c>
      <c r="G16" s="15" t="e">
        <f>F27-G15</f>
        <v>#VALUE!</v>
      </c>
      <c r="H16" s="3"/>
      <c r="I16" s="26"/>
    </row>
    <row r="17" spans="1:9" ht="15" x14ac:dyDescent="0.25">
      <c r="A17" s="3"/>
      <c r="B17" s="3"/>
      <c r="C17" s="14"/>
      <c r="D17" s="14"/>
      <c r="E17" s="14"/>
      <c r="F17" s="14"/>
      <c r="G17" s="3"/>
      <c r="H17" s="3"/>
      <c r="I17" s="26"/>
    </row>
    <row r="18" spans="1:9" ht="15" hidden="1" x14ac:dyDescent="0.25">
      <c r="A18" s="3" t="s">
        <v>8</v>
      </c>
      <c r="B18" s="3"/>
      <c r="C18" s="16">
        <f t="shared" ref="C18:F18" si="1">IF(C12=0,0,0.02*$C$4)</f>
        <v>0</v>
      </c>
      <c r="D18" s="16">
        <f t="shared" si="1"/>
        <v>0</v>
      </c>
      <c r="E18" s="16">
        <f t="shared" si="1"/>
        <v>0</v>
      </c>
      <c r="F18" s="16">
        <f t="shared" si="1"/>
        <v>0</v>
      </c>
      <c r="G18" s="16">
        <f>IF(G12=0,0,0.02*$C$4)</f>
        <v>0</v>
      </c>
      <c r="H18" s="3"/>
      <c r="I18" s="26"/>
    </row>
    <row r="19" spans="1:9" ht="15" hidden="1" x14ac:dyDescent="0.25">
      <c r="A19" s="1" t="s">
        <v>10</v>
      </c>
      <c r="B19" s="1"/>
      <c r="C19" s="15">
        <f>C18*C11</f>
        <v>0</v>
      </c>
      <c r="D19" s="15">
        <f t="shared" ref="D19:G19" si="2">D18*D11</f>
        <v>0</v>
      </c>
      <c r="E19" s="15">
        <f t="shared" si="2"/>
        <v>0</v>
      </c>
      <c r="F19" s="15">
        <f t="shared" si="2"/>
        <v>0</v>
      </c>
      <c r="G19" s="15">
        <f t="shared" si="2"/>
        <v>0</v>
      </c>
      <c r="H19" s="3"/>
      <c r="I19" s="26"/>
    </row>
    <row r="20" spans="1:9" ht="15" hidden="1" x14ac:dyDescent="0.25">
      <c r="A20" s="1" t="s">
        <v>14</v>
      </c>
      <c r="B20" s="1"/>
      <c r="C20" s="15">
        <f>C5-1500</f>
        <v>-1500</v>
      </c>
      <c r="D20" s="15" t="e">
        <f>C27-1500</f>
        <v>#VALUE!</v>
      </c>
      <c r="E20" s="15" t="e">
        <f t="shared" ref="E20:G20" si="3">D27-1500</f>
        <v>#VALUE!</v>
      </c>
      <c r="F20" s="15" t="e">
        <f t="shared" si="3"/>
        <v>#VALUE!</v>
      </c>
      <c r="G20" s="15" t="e">
        <f t="shared" si="3"/>
        <v>#VALUE!</v>
      </c>
      <c r="H20" s="3"/>
      <c r="I20" s="26"/>
    </row>
    <row r="21" spans="1:9" ht="15" hidden="1" x14ac:dyDescent="0.25">
      <c r="A21" s="1" t="s">
        <v>11</v>
      </c>
      <c r="B21" s="1"/>
      <c r="C21" s="15">
        <f>C19*C12</f>
        <v>0</v>
      </c>
      <c r="D21" s="15">
        <f>D19*D12</f>
        <v>0</v>
      </c>
      <c r="E21" s="15">
        <f>E19*E12</f>
        <v>0</v>
      </c>
      <c r="F21" s="15">
        <f>F19*F12</f>
        <v>0</v>
      </c>
      <c r="G21" s="15">
        <f>G19*G12</f>
        <v>0</v>
      </c>
      <c r="H21" s="3"/>
      <c r="I21" s="26"/>
    </row>
    <row r="22" spans="1:9" ht="15" hidden="1" x14ac:dyDescent="0.25">
      <c r="A22" s="1" t="s">
        <v>12</v>
      </c>
      <c r="B22" s="1"/>
      <c r="C22" s="16" t="e">
        <f>C19/C10</f>
        <v>#DIV/0!</v>
      </c>
      <c r="D22" s="16" t="e">
        <f>D19/D10</f>
        <v>#DIV/0!</v>
      </c>
      <c r="E22" s="16" t="e">
        <f>E19/E10</f>
        <v>#DIV/0!</v>
      </c>
      <c r="F22" s="16" t="e">
        <f>F19/F10</f>
        <v>#DIV/0!</v>
      </c>
      <c r="G22" s="16" t="e">
        <f>G19/G10</f>
        <v>#DIV/0!</v>
      </c>
      <c r="H22" s="3"/>
      <c r="I22" s="26"/>
    </row>
    <row r="23" spans="1:9" ht="15" hidden="1" x14ac:dyDescent="0.25">
      <c r="A23" s="1" t="s">
        <v>19</v>
      </c>
      <c r="B23" s="1"/>
      <c r="C23" s="16" t="e">
        <f>C14-C22</f>
        <v>#DIV/0!</v>
      </c>
      <c r="D23" s="16" t="e">
        <f>D14-D22</f>
        <v>#DIV/0!</v>
      </c>
      <c r="E23" s="16" t="e">
        <f>E14-E22</f>
        <v>#DIV/0!</v>
      </c>
      <c r="F23" s="16" t="e">
        <f>F14-F22</f>
        <v>#DIV/0!</v>
      </c>
      <c r="G23" s="16" t="e">
        <f>G14-G22</f>
        <v>#DIV/0!</v>
      </c>
      <c r="H23" s="3"/>
      <c r="I23" s="26"/>
    </row>
    <row r="24" spans="1:9" ht="15" hidden="1" x14ac:dyDescent="0.25">
      <c r="A24" s="1" t="s">
        <v>20</v>
      </c>
      <c r="B24" s="1"/>
      <c r="C24" s="15" t="e">
        <f>5-C22</f>
        <v>#DIV/0!</v>
      </c>
      <c r="D24" s="15" t="e">
        <f t="shared" ref="D24:G24" si="4">5-D22</f>
        <v>#DIV/0!</v>
      </c>
      <c r="E24" s="15" t="e">
        <f t="shared" si="4"/>
        <v>#DIV/0!</v>
      </c>
      <c r="F24" s="15" t="e">
        <f t="shared" si="4"/>
        <v>#DIV/0!</v>
      </c>
      <c r="G24" s="15" t="e">
        <f t="shared" si="4"/>
        <v>#DIV/0!</v>
      </c>
      <c r="H24" s="3"/>
      <c r="I24" s="26"/>
    </row>
    <row r="25" spans="1:9" ht="15" hidden="1" x14ac:dyDescent="0.25">
      <c r="A25" s="1" t="s">
        <v>21</v>
      </c>
      <c r="B25" s="1"/>
      <c r="C25" s="15" t="e">
        <f>10-C22</f>
        <v>#DIV/0!</v>
      </c>
      <c r="D25" s="15" t="e">
        <f t="shared" ref="D25:G25" si="5">10-D22</f>
        <v>#DIV/0!</v>
      </c>
      <c r="E25" s="15" t="e">
        <f t="shared" si="5"/>
        <v>#DIV/0!</v>
      </c>
      <c r="F25" s="15" t="e">
        <f t="shared" si="5"/>
        <v>#DIV/0!</v>
      </c>
      <c r="G25" s="15" t="e">
        <f t="shared" si="5"/>
        <v>#DIV/0!</v>
      </c>
      <c r="H25" s="3"/>
      <c r="I25" s="26"/>
    </row>
    <row r="26" spans="1:9" ht="15" x14ac:dyDescent="0.25">
      <c r="A26" s="1"/>
      <c r="B26" s="1"/>
      <c r="C26" s="15"/>
      <c r="D26" s="15"/>
      <c r="E26" s="15"/>
      <c r="F26" s="15"/>
      <c r="G26" s="3"/>
      <c r="H26" s="3"/>
      <c r="I26" s="26"/>
    </row>
    <row r="27" spans="1:9" ht="15" x14ac:dyDescent="0.25">
      <c r="A27" s="23" t="s">
        <v>22</v>
      </c>
      <c r="B27" s="40">
        <v>0</v>
      </c>
      <c r="C27" s="15" t="str">
        <f>IF(C12=0,"",$C$5+(C23*C12))</f>
        <v/>
      </c>
      <c r="D27" s="15" t="str">
        <f>IF(C12=0,"",C27+(D23*D12))</f>
        <v/>
      </c>
      <c r="E27" s="15" t="str">
        <f>IF(C12=0,"",D27+(E23*E12))</f>
        <v/>
      </c>
      <c r="F27" s="15" t="str">
        <f>IF(C12=0,"",E27+(F23*F12))</f>
        <v/>
      </c>
      <c r="G27" s="15" t="str">
        <f>IF(C12=0,"",F27+(G23*G12))</f>
        <v/>
      </c>
      <c r="H27" s="3"/>
      <c r="I27" s="25" t="s">
        <v>51</v>
      </c>
    </row>
    <row r="28" spans="1:9" ht="15" x14ac:dyDescent="0.25">
      <c r="A28" s="23" t="s">
        <v>23</v>
      </c>
      <c r="B28" s="40">
        <v>5</v>
      </c>
      <c r="C28" s="15" t="str">
        <f>IF(C12=0,"",$C$5+(C24*$C$12))</f>
        <v/>
      </c>
      <c r="D28" s="15" t="str">
        <f>IF(C12=0,"",C28+(D24*D12))</f>
        <v/>
      </c>
      <c r="E28" s="15" t="str">
        <f>IF(C12=0,"",D28+(E24*E12))</f>
        <v/>
      </c>
      <c r="F28" s="15" t="str">
        <f>IF(C12=0,"",IF(F13=F12,IF(C12=0,"",E28+(F24*F12)),E28+(F24*F12)+(B28*(F13-F12))))</f>
        <v/>
      </c>
      <c r="G28" s="15" t="str">
        <f>IF(C12=0,"",IF(G13=G12,IF(C12=0,"",F28+(G24*G12)),F28+(G24*G12)+(B28*(G13-G12))))</f>
        <v/>
      </c>
      <c r="H28" s="3"/>
    </row>
    <row r="29" spans="1:9" ht="15" x14ac:dyDescent="0.25">
      <c r="A29" s="23" t="s">
        <v>24</v>
      </c>
      <c r="B29" s="40">
        <v>10</v>
      </c>
      <c r="C29" s="15" t="str">
        <f>IF(C12=0,"",$C$5+(C25*C12))</f>
        <v/>
      </c>
      <c r="D29" s="15" t="str">
        <f>IF(C12=0,"",C29+(D25*D12))</f>
        <v/>
      </c>
      <c r="E29" s="15" t="str">
        <f>IF(C12=0,"",D29+(E25*E12))</f>
        <v/>
      </c>
      <c r="F29" s="15" t="str">
        <f>IF(C12=0,"",IF(F13=F12,IF(C12=0,"",E29+(F25*F12)),E29+(F25*F12)+(B29*(F13-F12))))</f>
        <v/>
      </c>
      <c r="G29" s="15" t="str">
        <f>IF(C12=0,"",IF(G13=G12,IF(C12=0,"",F29+(G24*G12)),F29+(G24*G12)+(B29*(G13-G12))))</f>
        <v/>
      </c>
      <c r="H29" s="3"/>
    </row>
    <row r="30" spans="1:9" ht="15" x14ac:dyDescent="0.25">
      <c r="A30" s="24" t="s">
        <v>18</v>
      </c>
      <c r="B30" s="39"/>
      <c r="C30" s="35"/>
      <c r="D30" s="35"/>
      <c r="E30" s="35"/>
      <c r="F30" s="35"/>
      <c r="G30" s="36"/>
      <c r="H30" s="3"/>
      <c r="I30" s="25" t="s">
        <v>28</v>
      </c>
    </row>
    <row r="31" spans="1:9" ht="15" x14ac:dyDescent="0.25">
      <c r="A31" s="7"/>
      <c r="B31" s="7"/>
      <c r="C31" s="17"/>
      <c r="D31" s="17"/>
      <c r="E31" s="17"/>
      <c r="F31" s="17"/>
      <c r="G31" s="3"/>
      <c r="H31" s="3"/>
      <c r="I31" s="26"/>
    </row>
    <row r="32" spans="1:9" ht="15" x14ac:dyDescent="0.25">
      <c r="A32" s="29" t="s">
        <v>26</v>
      </c>
      <c r="B32" s="29"/>
      <c r="C32" s="17"/>
      <c r="D32" s="17"/>
      <c r="E32" s="17"/>
      <c r="F32" s="17"/>
      <c r="G32" s="3"/>
      <c r="H32" s="3"/>
      <c r="I32" s="26"/>
    </row>
    <row r="33" spans="1:9" ht="15" hidden="1" x14ac:dyDescent="0.25">
      <c r="A33" s="3" t="s">
        <v>15</v>
      </c>
      <c r="B33" s="3"/>
      <c r="C33" s="15">
        <f>C19-C20</f>
        <v>1500</v>
      </c>
      <c r="D33" s="15" t="e">
        <f>D19-D20</f>
        <v>#VALUE!</v>
      </c>
      <c r="E33" s="15" t="e">
        <f>E19-E20</f>
        <v>#VALUE!</v>
      </c>
      <c r="F33" s="15" t="e">
        <f>F19-F20</f>
        <v>#VALUE!</v>
      </c>
      <c r="G33" s="15" t="e">
        <f>G19-G20</f>
        <v>#VALUE!</v>
      </c>
      <c r="H33" s="3"/>
      <c r="I33" s="26"/>
    </row>
    <row r="34" spans="1:9" ht="15" hidden="1" x14ac:dyDescent="0.25">
      <c r="A34" s="3" t="s">
        <v>16</v>
      </c>
      <c r="B34" s="3"/>
      <c r="C34" s="18" t="e">
        <f>C33/($C$6/100)</f>
        <v>#DIV/0!</v>
      </c>
      <c r="D34" s="18" t="e">
        <f t="shared" ref="D34:G34" si="6">D33/($C$6/100)</f>
        <v>#VALUE!</v>
      </c>
      <c r="E34" s="18" t="e">
        <f t="shared" si="6"/>
        <v>#VALUE!</v>
      </c>
      <c r="F34" s="18" t="e">
        <f t="shared" si="6"/>
        <v>#VALUE!</v>
      </c>
      <c r="G34" s="18" t="e">
        <f t="shared" si="6"/>
        <v>#VALUE!</v>
      </c>
      <c r="H34" s="6" t="e">
        <f>D34+E34+F34</f>
        <v>#VALUE!</v>
      </c>
      <c r="I34" s="33"/>
    </row>
    <row r="35" spans="1:9" x14ac:dyDescent="0.2">
      <c r="A35" s="28" t="str">
        <f>IF(C12=0,"",IF((H34/1000)&lt;0,0,(H34/1000)))</f>
        <v/>
      </c>
      <c r="B35" s="28"/>
      <c r="C35" s="27" t="s">
        <v>31</v>
      </c>
      <c r="I35" s="25" t="s">
        <v>32</v>
      </c>
    </row>
    <row r="40" spans="1:9" ht="15" x14ac:dyDescent="0.25">
      <c r="E40" s="3"/>
      <c r="F40" s="3"/>
      <c r="G40" s="3"/>
      <c r="H40" s="3"/>
    </row>
    <row r="41" spans="1:9" ht="15" x14ac:dyDescent="0.25">
      <c r="E41" s="3"/>
      <c r="F41" s="3"/>
      <c r="G41" s="3"/>
      <c r="H41" s="3"/>
    </row>
    <row r="42" spans="1:9" ht="15" x14ac:dyDescent="0.25">
      <c r="E42" s="3"/>
      <c r="F42" s="3"/>
      <c r="G42" s="3"/>
      <c r="H42" s="3"/>
    </row>
    <row r="43" spans="1:9" ht="15" x14ac:dyDescent="0.25">
      <c r="E43" s="3"/>
      <c r="F43" s="3"/>
      <c r="G43" s="3"/>
      <c r="H43" s="3"/>
    </row>
  </sheetData>
  <sheetProtection password="CDBB" sheet="1" objects="1" scenarios="1"/>
  <protectedRanges>
    <protectedRange sqref="C30:G30" name="Range3"/>
    <protectedRange sqref="C3:C6" name="Range1"/>
    <protectedRange sqref="C11:G13" name="Range2"/>
  </protectedRanges>
  <conditionalFormatting sqref="C30:F32 G30">
    <cfRule type="cellIs" dxfId="1" priority="3" operator="between">
      <formula>1</formula>
      <formula>1500</formula>
    </cfRule>
  </conditionalFormatting>
  <conditionalFormatting sqref="C27:G30">
    <cfRule type="cellIs" dxfId="0" priority="1" operator="between">
      <formula>1</formula>
      <formula>1500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7:B28"/>
  <sheetViews>
    <sheetView tabSelected="1" zoomScale="80" zoomScaleNormal="80" workbookViewId="0">
      <selection activeCell="O22" sqref="O22"/>
    </sheetView>
  </sheetViews>
  <sheetFormatPr defaultRowHeight="14.25" x14ac:dyDescent="0.2"/>
  <cols>
    <col min="1" max="16384" width="9" style="2"/>
  </cols>
  <sheetData>
    <row r="27" spans="2:2" x14ac:dyDescent="0.2">
      <c r="B27" s="2" t="s">
        <v>47</v>
      </c>
    </row>
    <row r="28" spans="2:2" x14ac:dyDescent="0.2">
      <c r="B28" s="2" t="s">
        <v>48</v>
      </c>
    </row>
  </sheetData>
  <sheetProtection password="CDBB"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Background</vt:lpstr>
      <vt:lpstr>Input</vt:lpstr>
      <vt:lpstr>Results</vt:lpstr>
      <vt:lpstr>Background!_Toc473548696</vt:lpstr>
      <vt:lpstr>Background!_Toc473548697</vt:lpstr>
    </vt:vector>
  </TitlesOfParts>
  <Company>SAC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Poppy Frater</dc:creator>
  <cp:lastModifiedBy>Poppy Frater</cp:lastModifiedBy>
  <dcterms:created xsi:type="dcterms:W3CDTF">2016-11-10T08:57:14Z</dcterms:created>
  <dcterms:modified xsi:type="dcterms:W3CDTF">2017-07-19T15:01:37Z</dcterms:modified>
</cp:coreProperties>
</file>