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cotrural-my.sharepoint.com/personal/kwilliams_sruc_ac_uk/Documents/FAS Animal Health and Welfare/Antibiotic Fact Sheet and Tool/"/>
    </mc:Choice>
  </mc:AlternateContent>
  <bookViews>
    <workbookView xWindow="0" yWindow="0" windowWidth="20400" windowHeight="7275"/>
  </bookViews>
  <sheets>
    <sheet name="Start Page" sheetId="6" r:id="rId1"/>
    <sheet name="Results Summary" sheetId="7" r:id="rId2"/>
    <sheet name="Antibiotic Input Year 1" sheetId="1" r:id="rId3"/>
    <sheet name="Sheet2" sheetId="8" state="hidden" r:id="rId4"/>
    <sheet name="Sheep Year 1" sheetId="2" r:id="rId5"/>
    <sheet name="Beef Year1" sheetId="3" r:id="rId6"/>
    <sheet name="Dairy Year 1" sheetId="13" r:id="rId7"/>
    <sheet name="Antibiotic Input Year 2 " sheetId="10" r:id="rId8"/>
    <sheet name="Sheep Year 2" sheetId="11" r:id="rId9"/>
    <sheet name="Beef Year 2" sheetId="12" r:id="rId10"/>
    <sheet name="Dairy Year 2" sheetId="4" r:id="rId11"/>
    <sheet name="Sheet1" sheetId="9" state="hidden" r:id="rId12"/>
  </sheets>
  <definedNames>
    <definedName name="_xlnm.Print_Area" localSheetId="6">'Dairy Year 1'!$A$1:$C$52</definedName>
    <definedName name="_xlnm.Print_Area" localSheetId="10">'Dairy Year 2'!$A$1:$C$52</definedName>
    <definedName name="_xlnm.Print_Area" localSheetId="1">'Results Summary'!$A$1:$M$163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9" l="1"/>
  <c r="G11" i="9"/>
  <c r="G10" i="9"/>
  <c r="G8" i="9"/>
  <c r="E12" i="9"/>
  <c r="E11" i="9"/>
  <c r="E10" i="9"/>
  <c r="E9" i="9"/>
  <c r="E8" i="9"/>
  <c r="C11" i="9"/>
  <c r="C10" i="9"/>
  <c r="C8" i="9"/>
  <c r="C12" i="9"/>
  <c r="J12" i="9"/>
  <c r="J11" i="9"/>
  <c r="F10" i="9"/>
  <c r="J10" i="9"/>
  <c r="K10" i="9"/>
  <c r="K9" i="9"/>
  <c r="K8" i="9"/>
  <c r="J8" i="9"/>
  <c r="I12" i="9"/>
  <c r="I11" i="9"/>
  <c r="B22" i="12"/>
  <c r="B28" i="13"/>
  <c r="B29" i="13" s="1"/>
  <c r="B20" i="13"/>
  <c r="B21" i="13" s="1"/>
  <c r="B8" i="13"/>
  <c r="B35" i="13" s="1"/>
  <c r="B38" i="12"/>
  <c r="B32" i="12"/>
  <c r="D11" i="12"/>
  <c r="D10" i="12"/>
  <c r="D9" i="12"/>
  <c r="D8" i="12"/>
  <c r="D7" i="12"/>
  <c r="D6" i="12"/>
  <c r="D5" i="12"/>
  <c r="B27" i="11"/>
  <c r="C20" i="11"/>
  <c r="C8" i="11"/>
  <c r="C7" i="11"/>
  <c r="C6" i="11"/>
  <c r="M74" i="10"/>
  <c r="L74" i="10"/>
  <c r="K74" i="10"/>
  <c r="J74" i="10"/>
  <c r="I74" i="10"/>
  <c r="H74" i="10"/>
  <c r="M73" i="10"/>
  <c r="L73" i="10"/>
  <c r="K73" i="10"/>
  <c r="J73" i="10"/>
  <c r="I73" i="10"/>
  <c r="H73" i="10"/>
  <c r="M72" i="10"/>
  <c r="L72" i="10"/>
  <c r="K72" i="10"/>
  <c r="J72" i="10"/>
  <c r="I72" i="10"/>
  <c r="H72" i="10"/>
  <c r="M71" i="10"/>
  <c r="L71" i="10"/>
  <c r="K71" i="10"/>
  <c r="J71" i="10"/>
  <c r="I71" i="10"/>
  <c r="H71" i="10"/>
  <c r="M70" i="10"/>
  <c r="L70" i="10"/>
  <c r="K70" i="10"/>
  <c r="J70" i="10"/>
  <c r="I70" i="10"/>
  <c r="H70" i="10"/>
  <c r="M69" i="10"/>
  <c r="L69" i="10"/>
  <c r="K69" i="10"/>
  <c r="J69" i="10"/>
  <c r="I69" i="10"/>
  <c r="H69" i="10"/>
  <c r="M68" i="10"/>
  <c r="L68" i="10"/>
  <c r="K68" i="10"/>
  <c r="J68" i="10"/>
  <c r="I68" i="10"/>
  <c r="H68" i="10"/>
  <c r="M67" i="10"/>
  <c r="L67" i="10"/>
  <c r="K67" i="10"/>
  <c r="J67" i="10"/>
  <c r="I67" i="10"/>
  <c r="H67" i="10"/>
  <c r="M66" i="10"/>
  <c r="K12" i="9" s="1"/>
  <c r="L66" i="10"/>
  <c r="K66" i="10"/>
  <c r="J66" i="10"/>
  <c r="I66" i="10"/>
  <c r="H66" i="10"/>
  <c r="M65" i="10"/>
  <c r="L65" i="10"/>
  <c r="K65" i="10"/>
  <c r="J65" i="10"/>
  <c r="I65" i="10"/>
  <c r="H65" i="10"/>
  <c r="M64" i="10"/>
  <c r="L64" i="10"/>
  <c r="K64" i="10"/>
  <c r="J64" i="10"/>
  <c r="I64" i="10"/>
  <c r="H64" i="10"/>
  <c r="M63" i="10"/>
  <c r="L63" i="10"/>
  <c r="K63" i="10"/>
  <c r="J63" i="10"/>
  <c r="I63" i="10"/>
  <c r="H63" i="10"/>
  <c r="M62" i="10"/>
  <c r="L62" i="10"/>
  <c r="K62" i="10"/>
  <c r="J62" i="10"/>
  <c r="I62" i="10"/>
  <c r="H62" i="10"/>
  <c r="M61" i="10"/>
  <c r="L61" i="10"/>
  <c r="K61" i="10"/>
  <c r="J61" i="10"/>
  <c r="I61" i="10"/>
  <c r="H61" i="10"/>
  <c r="M60" i="10"/>
  <c r="L60" i="10"/>
  <c r="K60" i="10"/>
  <c r="J60" i="10"/>
  <c r="I60" i="10"/>
  <c r="H60" i="10"/>
  <c r="M59" i="10"/>
  <c r="L59" i="10"/>
  <c r="K59" i="10"/>
  <c r="J59" i="10"/>
  <c r="I59" i="10"/>
  <c r="H59" i="10"/>
  <c r="M58" i="10"/>
  <c r="L58" i="10"/>
  <c r="K58" i="10"/>
  <c r="J58" i="10"/>
  <c r="I58" i="10"/>
  <c r="H58" i="10"/>
  <c r="M57" i="10"/>
  <c r="K11" i="9" s="1"/>
  <c r="L57" i="10"/>
  <c r="K57" i="10"/>
  <c r="J57" i="10"/>
  <c r="I57" i="10"/>
  <c r="H57" i="10"/>
  <c r="M56" i="10"/>
  <c r="L56" i="10"/>
  <c r="K56" i="10"/>
  <c r="J56" i="10"/>
  <c r="I56" i="10"/>
  <c r="H56" i="10"/>
  <c r="M55" i="10"/>
  <c r="L55" i="10"/>
  <c r="K55" i="10"/>
  <c r="J55" i="10"/>
  <c r="I55" i="10"/>
  <c r="H55" i="10"/>
  <c r="M54" i="10"/>
  <c r="L54" i="10"/>
  <c r="K54" i="10"/>
  <c r="J54" i="10"/>
  <c r="I54" i="10"/>
  <c r="H54" i="10"/>
  <c r="M53" i="10"/>
  <c r="L53" i="10"/>
  <c r="K53" i="10"/>
  <c r="J53" i="10"/>
  <c r="I53" i="10"/>
  <c r="H53" i="10"/>
  <c r="M52" i="10"/>
  <c r="L52" i="10"/>
  <c r="K52" i="10"/>
  <c r="I10" i="9" s="1"/>
  <c r="J52" i="10"/>
  <c r="I52" i="10"/>
  <c r="H52" i="10"/>
  <c r="M51" i="10"/>
  <c r="B34" i="4" s="1"/>
  <c r="L51" i="10"/>
  <c r="K51" i="10"/>
  <c r="J51" i="10"/>
  <c r="I51" i="10"/>
  <c r="H51" i="10"/>
  <c r="M50" i="10"/>
  <c r="L50" i="10"/>
  <c r="K50" i="10"/>
  <c r="J50" i="10"/>
  <c r="I50" i="10"/>
  <c r="H50" i="10"/>
  <c r="M49" i="10"/>
  <c r="L49" i="10"/>
  <c r="K49" i="10"/>
  <c r="J49" i="10"/>
  <c r="I49" i="10"/>
  <c r="H49" i="10"/>
  <c r="M48" i="10"/>
  <c r="L48" i="10"/>
  <c r="K48" i="10"/>
  <c r="J48" i="10"/>
  <c r="I48" i="10"/>
  <c r="H48" i="10"/>
  <c r="M47" i="10"/>
  <c r="L47" i="10"/>
  <c r="K47" i="10"/>
  <c r="J47" i="10"/>
  <c r="I47" i="10"/>
  <c r="H47" i="10"/>
  <c r="M46" i="10"/>
  <c r="L46" i="10"/>
  <c r="K46" i="10"/>
  <c r="J46" i="10"/>
  <c r="I46" i="10"/>
  <c r="H46" i="10"/>
  <c r="M45" i="10"/>
  <c r="L45" i="10"/>
  <c r="K45" i="10"/>
  <c r="J45" i="10"/>
  <c r="I45" i="10"/>
  <c r="H45" i="10"/>
  <c r="M44" i="10"/>
  <c r="L44" i="10"/>
  <c r="K44" i="10"/>
  <c r="J44" i="10"/>
  <c r="I44" i="10"/>
  <c r="H44" i="10"/>
  <c r="M43" i="10"/>
  <c r="L43" i="10"/>
  <c r="K43" i="10"/>
  <c r="J43" i="10"/>
  <c r="I43" i="10"/>
  <c r="H43" i="10"/>
  <c r="M42" i="10"/>
  <c r="L42" i="10"/>
  <c r="K42" i="10"/>
  <c r="J42" i="10"/>
  <c r="I42" i="10"/>
  <c r="H42" i="10"/>
  <c r="M41" i="10"/>
  <c r="L41" i="10"/>
  <c r="K41" i="10"/>
  <c r="J41" i="10"/>
  <c r="I41" i="10"/>
  <c r="H41" i="10"/>
  <c r="M40" i="10"/>
  <c r="L40" i="10"/>
  <c r="K40" i="10"/>
  <c r="J40" i="10"/>
  <c r="I40" i="10"/>
  <c r="H40" i="10"/>
  <c r="M39" i="10"/>
  <c r="L39" i="10"/>
  <c r="L75" i="10" s="1"/>
  <c r="F75" i="10" s="1"/>
  <c r="B16" i="12" s="1"/>
  <c r="K39" i="10"/>
  <c r="J39" i="10"/>
  <c r="I39" i="10"/>
  <c r="H39" i="10"/>
  <c r="M38" i="10"/>
  <c r="L38" i="10"/>
  <c r="K38" i="10"/>
  <c r="J38" i="10"/>
  <c r="I38" i="10"/>
  <c r="H38" i="10"/>
  <c r="M37" i="10"/>
  <c r="L37" i="10"/>
  <c r="K37" i="10"/>
  <c r="J37" i="10"/>
  <c r="I37" i="10"/>
  <c r="H37" i="10"/>
  <c r="M36" i="10"/>
  <c r="L36" i="10"/>
  <c r="K36" i="10"/>
  <c r="J36" i="10"/>
  <c r="I36" i="10"/>
  <c r="H36" i="10"/>
  <c r="M35" i="10"/>
  <c r="L35" i="10"/>
  <c r="K35" i="10"/>
  <c r="J35" i="10"/>
  <c r="I35" i="10"/>
  <c r="H35" i="10"/>
  <c r="M34" i="10"/>
  <c r="L34" i="10"/>
  <c r="K34" i="10"/>
  <c r="J34" i="10"/>
  <c r="I34" i="10"/>
  <c r="H34" i="10"/>
  <c r="M33" i="10"/>
  <c r="L33" i="10"/>
  <c r="K33" i="10"/>
  <c r="J33" i="10"/>
  <c r="I33" i="10"/>
  <c r="H33" i="10"/>
  <c r="M32" i="10"/>
  <c r="L32" i="10"/>
  <c r="K32" i="10"/>
  <c r="J32" i="10"/>
  <c r="I32" i="10"/>
  <c r="H32" i="10"/>
  <c r="M31" i="10"/>
  <c r="L31" i="10"/>
  <c r="K31" i="10"/>
  <c r="J31" i="10"/>
  <c r="I31" i="10"/>
  <c r="H31" i="10"/>
  <c r="M30" i="10"/>
  <c r="L30" i="10"/>
  <c r="K30" i="10"/>
  <c r="J30" i="10"/>
  <c r="I30" i="10"/>
  <c r="H30" i="10"/>
  <c r="M29" i="10"/>
  <c r="L29" i="10"/>
  <c r="K29" i="10"/>
  <c r="J29" i="10"/>
  <c r="I29" i="10"/>
  <c r="H29" i="10"/>
  <c r="M28" i="10"/>
  <c r="L28" i="10"/>
  <c r="K28" i="10"/>
  <c r="J28" i="10"/>
  <c r="I28" i="10"/>
  <c r="H28" i="10"/>
  <c r="M27" i="10"/>
  <c r="L27" i="10"/>
  <c r="K27" i="10"/>
  <c r="J27" i="10"/>
  <c r="I27" i="10"/>
  <c r="H27" i="10"/>
  <c r="M26" i="10"/>
  <c r="L26" i="10"/>
  <c r="K26" i="10"/>
  <c r="J26" i="10"/>
  <c r="I26" i="10"/>
  <c r="H26" i="10"/>
  <c r="M25" i="10"/>
  <c r="L25" i="10"/>
  <c r="K25" i="10"/>
  <c r="C9" i="9" s="1"/>
  <c r="J25" i="10"/>
  <c r="I25" i="10"/>
  <c r="H25" i="10"/>
  <c r="M24" i="10"/>
  <c r="L24" i="10"/>
  <c r="K24" i="10"/>
  <c r="J24" i="10"/>
  <c r="I24" i="10"/>
  <c r="H24" i="10"/>
  <c r="M23" i="10"/>
  <c r="L23" i="10"/>
  <c r="K23" i="10"/>
  <c r="J23" i="10"/>
  <c r="I23" i="10"/>
  <c r="H23" i="10"/>
  <c r="M22" i="10"/>
  <c r="L22" i="10"/>
  <c r="K22" i="10"/>
  <c r="J22" i="10"/>
  <c r="I22" i="10"/>
  <c r="H22" i="10"/>
  <c r="M21" i="10"/>
  <c r="L21" i="10"/>
  <c r="K21" i="10"/>
  <c r="J21" i="10"/>
  <c r="I21" i="10"/>
  <c r="H21" i="10"/>
  <c r="M20" i="10"/>
  <c r="L20" i="10"/>
  <c r="K20" i="10"/>
  <c r="J20" i="10"/>
  <c r="I20" i="10"/>
  <c r="H20" i="10"/>
  <c r="M19" i="10"/>
  <c r="L19" i="10"/>
  <c r="K19" i="10"/>
  <c r="J19" i="10"/>
  <c r="I19" i="10"/>
  <c r="H19" i="10"/>
  <c r="M18" i="10"/>
  <c r="L18" i="10"/>
  <c r="K18" i="10"/>
  <c r="J18" i="10"/>
  <c r="I18" i="10"/>
  <c r="H18" i="10"/>
  <c r="M17" i="10"/>
  <c r="L17" i="10"/>
  <c r="K17" i="10"/>
  <c r="J17" i="10"/>
  <c r="I17" i="10"/>
  <c r="H17" i="10"/>
  <c r="M16" i="10"/>
  <c r="L16" i="10"/>
  <c r="K16" i="10"/>
  <c r="J16" i="10"/>
  <c r="I16" i="10"/>
  <c r="H16" i="10"/>
  <c r="M15" i="10"/>
  <c r="M75" i="10" s="1"/>
  <c r="G75" i="10" s="1"/>
  <c r="B12" i="4" s="1"/>
  <c r="L15" i="10"/>
  <c r="J9" i="9" s="1"/>
  <c r="K15" i="10"/>
  <c r="J15" i="10"/>
  <c r="I15" i="10"/>
  <c r="I75" i="10" s="1"/>
  <c r="H15" i="10"/>
  <c r="D12" i="12" l="1"/>
  <c r="B23" i="12" s="1"/>
  <c r="B24" i="12" s="1"/>
  <c r="C9" i="11"/>
  <c r="B28" i="11" s="1"/>
  <c r="B29" i="11" s="1"/>
  <c r="J75" i="10"/>
  <c r="I8" i="9"/>
  <c r="G9" i="9"/>
  <c r="I9" i="9"/>
  <c r="H75" i="10"/>
  <c r="B21" i="11"/>
  <c r="C22" i="11" s="1"/>
  <c r="K75" i="10"/>
  <c r="E75" i="10" s="1"/>
  <c r="B14" i="11" s="1"/>
  <c r="B13" i="13"/>
  <c r="C11" i="7"/>
  <c r="C9" i="7"/>
  <c r="C7" i="7"/>
  <c r="C5" i="7"/>
  <c r="C3" i="7"/>
  <c r="B17" i="12" l="1"/>
  <c r="E18" i="9" s="1"/>
  <c r="J26" i="9"/>
  <c r="E26" i="9"/>
  <c r="B15" i="11"/>
  <c r="I19" i="9" s="1"/>
  <c r="C26" i="9"/>
  <c r="I26" i="9"/>
  <c r="K15" i="1"/>
  <c r="B28" i="4"/>
  <c r="B29" i="4" s="1"/>
  <c r="B20" i="4"/>
  <c r="B21" i="4" s="1"/>
  <c r="B8" i="4"/>
  <c r="B35" i="4" s="1"/>
  <c r="B38" i="3"/>
  <c r="B32" i="3"/>
  <c r="D11" i="3"/>
  <c r="D10" i="3"/>
  <c r="D9" i="3"/>
  <c r="D8" i="3"/>
  <c r="D7" i="3"/>
  <c r="D6" i="3"/>
  <c r="D5" i="3"/>
  <c r="B27" i="2"/>
  <c r="C8" i="2"/>
  <c r="C7" i="2"/>
  <c r="C6" i="2"/>
  <c r="M73"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B34" i="13" s="1"/>
  <c r="B36" i="13" s="1"/>
  <c r="M52" i="1"/>
  <c r="M53" i="1"/>
  <c r="M54" i="1"/>
  <c r="M55" i="1"/>
  <c r="M56" i="1"/>
  <c r="M57" i="1"/>
  <c r="M58" i="1"/>
  <c r="M59" i="1"/>
  <c r="M60" i="1"/>
  <c r="M61" i="1"/>
  <c r="M62" i="1"/>
  <c r="M63" i="1"/>
  <c r="M64" i="1"/>
  <c r="M65" i="1"/>
  <c r="M66" i="1"/>
  <c r="M67" i="1"/>
  <c r="M68" i="1"/>
  <c r="M69" i="1"/>
  <c r="M70" i="1"/>
  <c r="M71" i="1"/>
  <c r="M72" i="1"/>
  <c r="M74" i="1"/>
  <c r="M15" i="1"/>
  <c r="L74"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15" i="1"/>
  <c r="K17" i="1"/>
  <c r="K16"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J18" i="9" l="1"/>
  <c r="E17" i="9"/>
  <c r="E19" i="9"/>
  <c r="E16" i="9"/>
  <c r="J16" i="9"/>
  <c r="J17" i="9"/>
  <c r="J19" i="9"/>
  <c r="E15" i="9"/>
  <c r="B18" i="12"/>
  <c r="J25" i="9" s="1"/>
  <c r="J15" i="9"/>
  <c r="C18" i="9"/>
  <c r="I17" i="9"/>
  <c r="C16" i="9"/>
  <c r="C17" i="9"/>
  <c r="I18" i="9"/>
  <c r="C19" i="9"/>
  <c r="I15" i="9"/>
  <c r="B16" i="11"/>
  <c r="C15" i="9"/>
  <c r="I16" i="9"/>
  <c r="D10" i="9"/>
  <c r="F8" i="9"/>
  <c r="B22" i="3"/>
  <c r="B12" i="9"/>
  <c r="F11" i="9"/>
  <c r="F18" i="9" s="1"/>
  <c r="D8" i="9"/>
  <c r="D11" i="9"/>
  <c r="D9" i="9"/>
  <c r="B21" i="2"/>
  <c r="B8" i="9"/>
  <c r="B10" i="9"/>
  <c r="F12" i="9"/>
  <c r="B11" i="9"/>
  <c r="F9" i="9"/>
  <c r="F16" i="9" s="1"/>
  <c r="D12" i="9"/>
  <c r="B9" i="9"/>
  <c r="B36" i="4"/>
  <c r="G26" i="9" s="1"/>
  <c r="M75" i="1"/>
  <c r="G75" i="1" s="1"/>
  <c r="B12" i="13" s="1"/>
  <c r="B14" i="13" s="1"/>
  <c r="B13" i="4"/>
  <c r="D12" i="3"/>
  <c r="B17" i="3" s="1"/>
  <c r="C9" i="2"/>
  <c r="B15" i="2" s="1"/>
  <c r="K75" i="1"/>
  <c r="E75" i="1" s="1"/>
  <c r="B14" i="2" s="1"/>
  <c r="L75" i="1"/>
  <c r="F75" i="1" s="1"/>
  <c r="B16" i="3" s="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15" i="1"/>
  <c r="I50"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1" i="1"/>
  <c r="I52" i="1"/>
  <c r="I53" i="1"/>
  <c r="I54" i="1"/>
  <c r="I55" i="1"/>
  <c r="I56" i="1"/>
  <c r="I57" i="1"/>
  <c r="I58" i="1"/>
  <c r="I59" i="1"/>
  <c r="I60" i="1"/>
  <c r="I61" i="1"/>
  <c r="I62" i="1"/>
  <c r="I63" i="1"/>
  <c r="I64" i="1"/>
  <c r="I65" i="1"/>
  <c r="I66" i="1"/>
  <c r="I67" i="1"/>
  <c r="I68" i="1"/>
  <c r="I69" i="1"/>
  <c r="I70" i="1"/>
  <c r="I71" i="1"/>
  <c r="I72" i="1"/>
  <c r="I73" i="1"/>
  <c r="I74" i="1"/>
  <c r="I15" i="1"/>
  <c r="H58" i="1"/>
  <c r="H71" i="1"/>
  <c r="H72" i="1"/>
  <c r="H73" i="1"/>
  <c r="H74"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9" i="1"/>
  <c r="H60" i="1"/>
  <c r="H61" i="1"/>
  <c r="H62" i="1"/>
  <c r="H63" i="1"/>
  <c r="H64" i="1"/>
  <c r="H65" i="1"/>
  <c r="H66" i="1"/>
  <c r="H67" i="1"/>
  <c r="H68" i="1"/>
  <c r="H69" i="1"/>
  <c r="H70" i="1"/>
  <c r="H15" i="1"/>
  <c r="F19" i="9" l="1"/>
  <c r="G17" i="9"/>
  <c r="G19" i="9"/>
  <c r="G18" i="9"/>
  <c r="G15" i="9"/>
  <c r="K15" i="9"/>
  <c r="K19" i="9"/>
  <c r="K17" i="9"/>
  <c r="K16" i="9"/>
  <c r="K18" i="9"/>
  <c r="G16" i="9"/>
  <c r="F15" i="9"/>
  <c r="E20" i="9"/>
  <c r="E25" i="9"/>
  <c r="I3" i="9"/>
  <c r="J20" i="9"/>
  <c r="I25" i="9"/>
  <c r="I2" i="9"/>
  <c r="C20" i="9"/>
  <c r="I20" i="9"/>
  <c r="C25" i="9"/>
  <c r="D16" i="9"/>
  <c r="D19" i="9"/>
  <c r="D18" i="9"/>
  <c r="D15" i="9"/>
  <c r="D17" i="9"/>
  <c r="B15" i="9"/>
  <c r="B16" i="9"/>
  <c r="B17" i="9"/>
  <c r="B18" i="9"/>
  <c r="B19" i="9"/>
  <c r="F26" i="9"/>
  <c r="K26" i="9"/>
  <c r="F17" i="9"/>
  <c r="B14" i="4"/>
  <c r="B18" i="3"/>
  <c r="B23" i="3"/>
  <c r="B24" i="3" s="1"/>
  <c r="D26" i="9" s="1"/>
  <c r="B16" i="2"/>
  <c r="B28" i="2"/>
  <c r="B29" i="2" s="1"/>
  <c r="B26" i="9" s="1"/>
  <c r="J75" i="1"/>
  <c r="I75" i="1"/>
  <c r="H75" i="1"/>
  <c r="C20" i="2"/>
  <c r="C22" i="2" s="1"/>
  <c r="G25" i="9" l="1"/>
  <c r="I4" i="9"/>
  <c r="K25" i="9"/>
  <c r="G20" i="9"/>
  <c r="K20" i="9"/>
  <c r="D20" i="9"/>
  <c r="B3" i="9"/>
  <c r="D25" i="9"/>
  <c r="F20" i="9"/>
  <c r="F25" i="9"/>
  <c r="B4" i="9"/>
  <c r="B2" i="9"/>
  <c r="B25" i="9"/>
  <c r="B20" i="9"/>
</calcChain>
</file>

<file path=xl/sharedStrings.xml><?xml version="1.0" encoding="utf-8"?>
<sst xmlns="http://schemas.openxmlformats.org/spreadsheetml/2006/main" count="650" uniqueCount="210">
  <si>
    <t xml:space="preserve">Active ingredient </t>
  </si>
  <si>
    <t xml:space="preserve">Antibiotic Trade Name </t>
  </si>
  <si>
    <t>Betamox LA</t>
  </si>
  <si>
    <t>Amoxicillin</t>
  </si>
  <si>
    <t>Alamycin LA</t>
  </si>
  <si>
    <t>Oxytetracycline</t>
  </si>
  <si>
    <t>Ultrapen LA</t>
  </si>
  <si>
    <t>Benzyl Penicillin</t>
  </si>
  <si>
    <t>Draxxin</t>
  </si>
  <si>
    <t>Tulathromycin</t>
  </si>
  <si>
    <t>Tylan</t>
  </si>
  <si>
    <t>Tylosin</t>
  </si>
  <si>
    <t>Spectam</t>
  </si>
  <si>
    <t>Spectinomycin</t>
  </si>
  <si>
    <t>Pen Strep</t>
  </si>
  <si>
    <t>Duphamox</t>
  </si>
  <si>
    <t>Bimoxyl LA</t>
  </si>
  <si>
    <t>Engemycin LA</t>
  </si>
  <si>
    <t>Terramycin LA</t>
  </si>
  <si>
    <t>Engemycin Spray</t>
  </si>
  <si>
    <t>Topical</t>
  </si>
  <si>
    <t>Sheep</t>
  </si>
  <si>
    <t>Beef</t>
  </si>
  <si>
    <t xml:space="preserve">Dairy </t>
  </si>
  <si>
    <t>Opticlox Eye Ointment</t>
  </si>
  <si>
    <t>Orbenin Eye Ointment</t>
  </si>
  <si>
    <t>Cloxacillin</t>
  </si>
  <si>
    <t>Nuflor</t>
  </si>
  <si>
    <t>Florfenicol</t>
  </si>
  <si>
    <t>Micotil</t>
  </si>
  <si>
    <t>Tilmicosin</t>
  </si>
  <si>
    <t>Oral</t>
  </si>
  <si>
    <t>Synulox bolus</t>
  </si>
  <si>
    <t>Amoxicillin clavulanate</t>
  </si>
  <si>
    <t>Combiclav</t>
  </si>
  <si>
    <t>Amoxicillin Clavulanate</t>
  </si>
  <si>
    <t>Noroclav</t>
  </si>
  <si>
    <t>Amoxicilin Clavulanate</t>
  </si>
  <si>
    <t>Synulox lactating cow</t>
  </si>
  <si>
    <t>Synulox RTU</t>
  </si>
  <si>
    <t>Noroclav Intramammary Suspension</t>
  </si>
  <si>
    <t>Bovaclox DC Xtra</t>
  </si>
  <si>
    <t xml:space="preserve">Bovaclox DC </t>
  </si>
  <si>
    <t>Cloxacillin + Ampicillin</t>
  </si>
  <si>
    <t>Orbenin DC</t>
  </si>
  <si>
    <t xml:space="preserve">Cloxacillin </t>
  </si>
  <si>
    <t>Orbenin DC Extra</t>
  </si>
  <si>
    <t>Orbenin LA</t>
  </si>
  <si>
    <t>Tetra Delta</t>
  </si>
  <si>
    <t>Hexasol LA</t>
  </si>
  <si>
    <t>Amounts used (mg)</t>
  </si>
  <si>
    <t>Number of lambs sold to slaughter in 12 month period</t>
  </si>
  <si>
    <t>Number of lambs sold store or retained for breeding</t>
  </si>
  <si>
    <t xml:space="preserve">Number of ewes put to ram </t>
  </si>
  <si>
    <t xml:space="preserve">kg </t>
  </si>
  <si>
    <t>Total sheep weight</t>
  </si>
  <si>
    <t>Total sheep weight (kg)</t>
  </si>
  <si>
    <t>Antibiotic use (mg/kg)</t>
  </si>
  <si>
    <t xml:space="preserve">Cows put to bull </t>
  </si>
  <si>
    <t xml:space="preserve">Homebred calves sold to slaughter </t>
  </si>
  <si>
    <t>Homebred calves sold store</t>
  </si>
  <si>
    <t>Hombred calves sold for breeding</t>
  </si>
  <si>
    <t>Homebred calves retained for breeding</t>
  </si>
  <si>
    <t xml:space="preserve">Purchased animals </t>
  </si>
  <si>
    <t>Number</t>
  </si>
  <si>
    <t>Average Weight</t>
  </si>
  <si>
    <t xml:space="preserve">Total cattle weight </t>
  </si>
  <si>
    <t xml:space="preserve">Total kg </t>
  </si>
  <si>
    <t>Total cattle weight (kg)</t>
  </si>
  <si>
    <t xml:space="preserve">Number of bulls on farm </t>
  </si>
  <si>
    <t>Population Correction Unit (PCU)</t>
  </si>
  <si>
    <t>Antibiotic use (mg/pcu)</t>
  </si>
  <si>
    <t>Number of dry cow tubes bought</t>
  </si>
  <si>
    <t xml:space="preserve">Average number in milking herd </t>
  </si>
  <si>
    <t>Number of lactating cow tubes bought</t>
  </si>
  <si>
    <t>Cobactan Injection</t>
  </si>
  <si>
    <t>Cefquinome</t>
  </si>
  <si>
    <t>Naxcel</t>
  </si>
  <si>
    <t>Ceftiofur</t>
  </si>
  <si>
    <t>Baytril Max</t>
  </si>
  <si>
    <t>Enrofloxacin</t>
  </si>
  <si>
    <t>Norotril Max</t>
  </si>
  <si>
    <t>Advocin</t>
  </si>
  <si>
    <t>Danofloxacin</t>
  </si>
  <si>
    <t>Forcyl</t>
  </si>
  <si>
    <t>Marbofloxacin</t>
  </si>
  <si>
    <t>Marbox</t>
  </si>
  <si>
    <t>Cobactan MC</t>
  </si>
  <si>
    <t>Cephaguard DC</t>
  </si>
  <si>
    <t xml:space="preserve">Number of lambs born this year </t>
  </si>
  <si>
    <t>Oral antibiotics used (mg)</t>
  </si>
  <si>
    <t>Oral AB use in neonatal lambs (mg/kg)</t>
  </si>
  <si>
    <t xml:space="preserve">Total CIA use (mg/kg) </t>
  </si>
  <si>
    <t xml:space="preserve">Procaine Penicillin and Dihydrostreptomycin sulphate </t>
  </si>
  <si>
    <t>Ceffect</t>
  </si>
  <si>
    <t>Tetroxy Vet</t>
  </si>
  <si>
    <t>Fenoflox</t>
  </si>
  <si>
    <t>Milbotyl</t>
  </si>
  <si>
    <t>Selectan</t>
  </si>
  <si>
    <t>Zactran</t>
  </si>
  <si>
    <t>Gamithomycin</t>
  </si>
  <si>
    <t>Depocillin</t>
  </si>
  <si>
    <t>Engemycin 10%</t>
  </si>
  <si>
    <t>Resflor</t>
  </si>
  <si>
    <t>Zuprevo</t>
  </si>
  <si>
    <t>Tildipirosin</t>
  </si>
  <si>
    <t>Apotil</t>
  </si>
  <si>
    <t>Clamoxyl RTU</t>
  </si>
  <si>
    <t>Ceftiocyl</t>
  </si>
  <si>
    <t>Norodine</t>
  </si>
  <si>
    <t>Sulfadizine Trimethroprim</t>
  </si>
  <si>
    <t xml:space="preserve">Intramammary - Lactating </t>
  </si>
  <si>
    <t>Pathocef</t>
  </si>
  <si>
    <t>Cefoperazine</t>
  </si>
  <si>
    <t>Mastiplan LC</t>
  </si>
  <si>
    <t>Cephapirin</t>
  </si>
  <si>
    <t>Ubro Yellow</t>
  </si>
  <si>
    <t>Ubrolexin</t>
  </si>
  <si>
    <t>Cefalexin</t>
  </si>
  <si>
    <t xml:space="preserve">Intramammary - Dry cow </t>
  </si>
  <si>
    <t>Neomycin, penethamate, procaine benzylpenicillin</t>
  </si>
  <si>
    <t>Ubro Red</t>
  </si>
  <si>
    <t>Framycetin, penethamate, procaine benzylpeneicillin</t>
  </si>
  <si>
    <t>Cepravin DC</t>
  </si>
  <si>
    <t>Cephalonium</t>
  </si>
  <si>
    <t>Noroclox DC</t>
  </si>
  <si>
    <t xml:space="preserve">Total mg of antibiotic used </t>
  </si>
  <si>
    <t xml:space="preserve">Amounts used (ml) *tubes should be entered as per tube </t>
  </si>
  <si>
    <t xml:space="preserve">Novobiocin,Streptomycin, Neomycin,Penicillin  </t>
  </si>
  <si>
    <t>Penethamate, Dihydrostreptomycin, Framycetin</t>
  </si>
  <si>
    <t xml:space="preserve">% animals treated </t>
  </si>
  <si>
    <t xml:space="preserve">total number of animals on farm </t>
  </si>
  <si>
    <t>Number of animals treated*</t>
  </si>
  <si>
    <t xml:space="preserve">Treatment days per animal </t>
  </si>
  <si>
    <t>Number of days an animal recieves antibiotic treatment**</t>
  </si>
  <si>
    <t xml:space="preserve">Total number of animals on farm </t>
  </si>
  <si>
    <t>You may wish to also calculate the below additional metrics.</t>
  </si>
  <si>
    <t xml:space="preserve">FAS Ruminant Antibiotic Usage Calculator </t>
  </si>
  <si>
    <t>V1</t>
  </si>
  <si>
    <t>Business Name:</t>
  </si>
  <si>
    <t>Farm Name:</t>
  </si>
  <si>
    <t>Date:</t>
  </si>
  <si>
    <t>Vet:</t>
  </si>
  <si>
    <t>Calender Year:</t>
  </si>
  <si>
    <t>FAS Advice line</t>
  </si>
  <si>
    <t>0300 323 0161</t>
  </si>
  <si>
    <t>Email</t>
  </si>
  <si>
    <t>advice@fas.scot</t>
  </si>
  <si>
    <t>Created November 2020</t>
  </si>
  <si>
    <t>Injection</t>
  </si>
  <si>
    <t>Key - Mode of Administration</t>
  </si>
  <si>
    <t>SHEEP ANTIBIOTIC USAGE</t>
  </si>
  <si>
    <t>Step 1: Please enter details in blue shaded boxes</t>
  </si>
  <si>
    <t>* standardised average lamb weight of 20kg and ewe weight of 75kg</t>
  </si>
  <si>
    <t>Total antibiotic mass/used (mg)</t>
  </si>
  <si>
    <t>* Average lamb birthweight of 4kg used</t>
  </si>
  <si>
    <t>kg</t>
  </si>
  <si>
    <t>STEP 1: Complete Antibiotic Input Sheet</t>
  </si>
  <si>
    <t>STEP 2: Complete species specific sheets (sheep, beef, dairy) and see your results</t>
  </si>
  <si>
    <t>Total Antibiotic Usage</t>
  </si>
  <si>
    <t>Total Oral Antibiotics for Lambs</t>
  </si>
  <si>
    <t xml:space="preserve">Total Critically Important Antibiotics (CIA) Usage </t>
  </si>
  <si>
    <t>*CIA's have been identified as antibiotics that are critically important to human health and as such their use is</t>
  </si>
  <si>
    <t>restricted to minimise resistance against them.  CIA's should only be used under veterinary supervision with</t>
  </si>
  <si>
    <t>supportive evidence such as an antibiotic sensitivity test demonstrating  that there is no other suitable alternative.</t>
  </si>
  <si>
    <t>BEEF ANTIBIOTIC USAGE</t>
  </si>
  <si>
    <t xml:space="preserve">Any animals that subsequently died should also be included. </t>
  </si>
  <si>
    <t>* this should be the number of animals receiving one or more antibiotic treatments within the 12 month period</t>
  </si>
  <si>
    <t>antibiotic used.</t>
  </si>
  <si>
    <t>**where long acting antibiotics are used the treatment duration should be multiplied by the duration action of the</t>
  </si>
  <si>
    <t>DAIRY ANTIBIOTIC USAGE</t>
  </si>
  <si>
    <t>calculated</t>
  </si>
  <si>
    <t>*dry cow tubes are divided by 4 to give courses per cow, this will automatically be</t>
  </si>
  <si>
    <t>Populations Correction Unit* (PCU)</t>
  </si>
  <si>
    <t>* PCU is the European standard of measuring antibiotics in dairies</t>
  </si>
  <si>
    <t>Total Dry Cow Therapy Usage</t>
  </si>
  <si>
    <t>Ave. number antibiotics course/ cow -  dry cow therapy</t>
  </si>
  <si>
    <t>Total Lactating Cow Therapy</t>
  </si>
  <si>
    <t>Ave. no antibiotics course/ cow -  lactating cow therapy</t>
  </si>
  <si>
    <t>* lactating cow tubes are divided by 3 (average amount tubes/ course), this will be automatically calculated</t>
  </si>
  <si>
    <t>SAC Consulting, FAS or the Scottish Government can accept no liability for any loss (whether direct or consequential)  arising from any defect in the report</t>
  </si>
  <si>
    <r>
      <t xml:space="preserve">Further information and explanations can be found at: </t>
    </r>
    <r>
      <rPr>
        <sz val="10"/>
        <color theme="4"/>
        <rFont val="Arial"/>
        <family val="2"/>
      </rPr>
      <t>https://www.ruma.org.uk/measuring-antibiotic-use/</t>
    </r>
  </si>
  <si>
    <t>CIA</t>
  </si>
  <si>
    <t>X</t>
  </si>
  <si>
    <t>√</t>
  </si>
  <si>
    <t>Active ingredient (mg or mg/ml)</t>
  </si>
  <si>
    <t>CIA's should only be used under veterinary supervision with supportive evidence such as an antibiotic sensitivity test demonstrating  that there is no other suitable alternative.</t>
  </si>
  <si>
    <t>CIA'S have been identified as antibiotics that are critically important to human health and as such their use is restricted to minimise resistance against them.</t>
  </si>
  <si>
    <t xml:space="preserve">Total CIA* use (mg/kg) </t>
  </si>
  <si>
    <t xml:space="preserve">Total CIA* use (mg) </t>
  </si>
  <si>
    <t xml:space="preserve">Population Correction Unit (PCU) </t>
  </si>
  <si>
    <t>PCU</t>
  </si>
  <si>
    <t>Dairy</t>
  </si>
  <si>
    <t>Total by type</t>
  </si>
  <si>
    <t>Injecatables</t>
  </si>
  <si>
    <t xml:space="preserve">Intramammary _lactating </t>
  </si>
  <si>
    <t>Intramammary_Dry</t>
  </si>
  <si>
    <t>Total</t>
  </si>
  <si>
    <t>Critically Important</t>
  </si>
  <si>
    <t>Summary Results</t>
  </si>
  <si>
    <t>Multishield DC</t>
  </si>
  <si>
    <t xml:space="preserve">STEP 3: Complete for a second year to allow comparison </t>
  </si>
  <si>
    <t>Year 1</t>
  </si>
  <si>
    <t xml:space="preserve">Year 2 </t>
  </si>
  <si>
    <t>Sheep Year 1</t>
  </si>
  <si>
    <t xml:space="preserve">Beef Year1 </t>
  </si>
  <si>
    <t>Dairy Year 1</t>
  </si>
  <si>
    <t>Sheep Year 2</t>
  </si>
  <si>
    <t>Beef Year 2</t>
  </si>
  <si>
    <t>Dairy Year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</si>
</sst>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amily val="2"/>
    </font>
    <font>
      <b/>
      <sz val="11"/>
      <color theme="1"/>
      <name val="Arial"/>
      <family val="2"/>
    </font>
    <font>
      <sz val="11"/>
      <name val="Arial"/>
      <family val="2"/>
    </font>
    <font>
      <sz val="20"/>
      <color theme="4" tint="-0.249977111117893"/>
      <name val="Arial"/>
      <family val="2"/>
    </font>
    <font>
      <u/>
      <sz val="11"/>
      <color theme="10"/>
      <name val="Arial"/>
      <family val="2"/>
    </font>
    <font>
      <sz val="12"/>
      <color rgb="FF333333"/>
      <name val="Arial"/>
      <family val="2"/>
    </font>
    <font>
      <i/>
      <sz val="11"/>
      <color theme="1"/>
      <name val="Arial"/>
      <family val="2"/>
    </font>
    <font>
      <u/>
      <sz val="11"/>
      <color theme="1"/>
      <name val="Arial"/>
      <family val="2"/>
    </font>
    <font>
      <sz val="9"/>
      <color theme="1"/>
      <name val="Arial"/>
      <family val="2"/>
    </font>
    <font>
      <sz val="10"/>
      <color theme="1"/>
      <name val="Arial"/>
      <family val="2"/>
    </font>
    <font>
      <sz val="9"/>
      <name val="Arial"/>
      <family val="2"/>
    </font>
    <font>
      <sz val="10"/>
      <color theme="4"/>
      <name val="Arial"/>
      <family val="2"/>
    </font>
    <font>
      <sz val="11"/>
      <color theme="2"/>
      <name val="Arial"/>
      <family val="2"/>
    </font>
    <font>
      <b/>
      <sz val="11"/>
      <color theme="2"/>
      <name val="Arial"/>
      <family val="2"/>
    </font>
    <font>
      <sz val="11"/>
      <color rgb="FFFF0000"/>
      <name val="Arial"/>
      <family val="2"/>
    </font>
  </fonts>
  <fills count="14">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39994506668294322"/>
        <bgColor indexed="64"/>
      </patternFill>
    </fill>
    <fill>
      <patternFill patternType="solid">
        <fgColor theme="5" tint="0.59996337778862885"/>
        <bgColor indexed="64"/>
      </patternFill>
    </fill>
  </fills>
  <borders count="1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113">
    <xf numFmtId="0" fontId="0" fillId="0" borderId="0" xfId="0"/>
    <xf numFmtId="0" fontId="1" fillId="0" borderId="0" xfId="0" applyFont="1"/>
    <xf numFmtId="0" fontId="1" fillId="0" borderId="1" xfId="0" applyFont="1" applyBorder="1"/>
    <xf numFmtId="0" fontId="0" fillId="0" borderId="1" xfId="0" applyBorder="1"/>
    <xf numFmtId="0" fontId="0" fillId="0" borderId="0" xfId="0" applyProtection="1"/>
    <xf numFmtId="0" fontId="1" fillId="0" borderId="0" xfId="0" applyFont="1" applyProtection="1"/>
    <xf numFmtId="0" fontId="1" fillId="0" borderId="0" xfId="0" applyFont="1" applyFill="1" applyProtection="1"/>
    <xf numFmtId="0" fontId="1" fillId="0" borderId="1" xfId="0" applyFont="1" applyBorder="1" applyProtection="1"/>
    <xf numFmtId="0" fontId="1" fillId="0" borderId="0" xfId="0" applyFont="1" applyAlignment="1" applyProtection="1"/>
    <xf numFmtId="0" fontId="0" fillId="0" borderId="0" xfId="0" applyAlignment="1" applyProtection="1"/>
    <xf numFmtId="0" fontId="3" fillId="0" borderId="0" xfId="0" applyFont="1"/>
    <xf numFmtId="0" fontId="0" fillId="0" borderId="6" xfId="0" applyBorder="1"/>
    <xf numFmtId="0" fontId="0" fillId="0" borderId="5" xfId="0" applyBorder="1"/>
    <xf numFmtId="0" fontId="0" fillId="3" borderId="5" xfId="0" applyFill="1" applyBorder="1"/>
    <xf numFmtId="0" fontId="0" fillId="3" borderId="7" xfId="0" applyFill="1" applyBorder="1"/>
    <xf numFmtId="0" fontId="0" fillId="0" borderId="8" xfId="0" applyBorder="1"/>
    <xf numFmtId="0" fontId="0" fillId="0" borderId="0" xfId="0" applyBorder="1"/>
    <xf numFmtId="0" fontId="0" fillId="3" borderId="0" xfId="0" applyFill="1" applyBorder="1"/>
    <xf numFmtId="0" fontId="0" fillId="3" borderId="9" xfId="0" applyFill="1" applyBorder="1"/>
    <xf numFmtId="0" fontId="0" fillId="0" borderId="10" xfId="0" applyBorder="1"/>
    <xf numFmtId="0" fontId="0" fillId="0" borderId="4" xfId="0" applyBorder="1"/>
    <xf numFmtId="0" fontId="0" fillId="3" borderId="4" xfId="0" applyFill="1" applyBorder="1"/>
    <xf numFmtId="0" fontId="0" fillId="3" borderId="11" xfId="0" applyFill="1" applyBorder="1"/>
    <xf numFmtId="0" fontId="0" fillId="0" borderId="0" xfId="0" applyFont="1" applyProtection="1"/>
    <xf numFmtId="0" fontId="5" fillId="0" borderId="0" xfId="0" applyFont="1" applyProtection="1"/>
    <xf numFmtId="0" fontId="4" fillId="0" borderId="0" xfId="1" applyFont="1" applyProtection="1"/>
    <xf numFmtId="0" fontId="6" fillId="0" borderId="0" xfId="0" applyFont="1"/>
    <xf numFmtId="0" fontId="0" fillId="3" borderId="0" xfId="0" applyFill="1" applyProtection="1"/>
    <xf numFmtId="0" fontId="0" fillId="5" borderId="0" xfId="0" applyFill="1" applyProtection="1"/>
    <xf numFmtId="0" fontId="0" fillId="5" borderId="0" xfId="0" applyFill="1"/>
    <xf numFmtId="0" fontId="0" fillId="7" borderId="0" xfId="0" applyFill="1" applyProtection="1"/>
    <xf numFmtId="0" fontId="0" fillId="8" borderId="0" xfId="0" applyFill="1" applyProtection="1"/>
    <xf numFmtId="0" fontId="0" fillId="2" borderId="0" xfId="0" applyFill="1" applyProtection="1"/>
    <xf numFmtId="0" fontId="0" fillId="9" borderId="2" xfId="0" applyFill="1" applyBorder="1" applyProtection="1"/>
    <xf numFmtId="0" fontId="0" fillId="10" borderId="0" xfId="0" applyFill="1" applyBorder="1" applyProtection="1"/>
    <xf numFmtId="0" fontId="0" fillId="10" borderId="0" xfId="0" applyFill="1"/>
    <xf numFmtId="0" fontId="0" fillId="3" borderId="2" xfId="0" applyFill="1" applyBorder="1"/>
    <xf numFmtId="0" fontId="0" fillId="11" borderId="2" xfId="0" applyFill="1" applyBorder="1"/>
    <xf numFmtId="0" fontId="0" fillId="3" borderId="0" xfId="0" applyFill="1"/>
    <xf numFmtId="0" fontId="0" fillId="11" borderId="0" xfId="0" applyFill="1"/>
    <xf numFmtId="0" fontId="1" fillId="5" borderId="0" xfId="0" applyFont="1" applyFill="1"/>
    <xf numFmtId="0" fontId="0" fillId="11" borderId="0" xfId="0" applyFill="1" applyBorder="1"/>
    <xf numFmtId="0" fontId="1" fillId="0" borderId="0" xfId="0" applyFont="1" applyBorder="1"/>
    <xf numFmtId="0" fontId="2" fillId="11" borderId="0" xfId="0" applyFont="1" applyFill="1" applyBorder="1"/>
    <xf numFmtId="0" fontId="9" fillId="0" borderId="0" xfId="0" applyFont="1"/>
    <xf numFmtId="0" fontId="1" fillId="3" borderId="1" xfId="0" applyFont="1" applyFill="1" applyBorder="1"/>
    <xf numFmtId="0" fontId="8" fillId="3" borderId="0" xfId="0" applyFont="1" applyFill="1"/>
    <xf numFmtId="0" fontId="0" fillId="11" borderId="4" xfId="0" applyFill="1" applyBorder="1"/>
    <xf numFmtId="0" fontId="7" fillId="3" borderId="0" xfId="0" applyFont="1" applyFill="1" applyAlignment="1">
      <alignment horizontal="right"/>
    </xf>
    <xf numFmtId="0" fontId="0" fillId="3" borderId="0" xfId="0" applyFont="1" applyFill="1"/>
    <xf numFmtId="0" fontId="0" fillId="11" borderId="0" xfId="0" applyFont="1" applyFill="1" applyBorder="1"/>
    <xf numFmtId="0" fontId="0" fillId="11" borderId="4" xfId="0" applyFont="1" applyFill="1" applyBorder="1"/>
    <xf numFmtId="0" fontId="1" fillId="3" borderId="0" xfId="0" applyFont="1" applyFill="1"/>
    <xf numFmtId="0" fontId="7" fillId="10" borderId="0" xfId="0" applyFont="1" applyFill="1" applyAlignment="1">
      <alignment horizontal="right"/>
    </xf>
    <xf numFmtId="0" fontId="0" fillId="10" borderId="0" xfId="0" applyFont="1" applyFill="1"/>
    <xf numFmtId="0" fontId="1" fillId="10" borderId="1" xfId="0" applyFont="1" applyFill="1" applyBorder="1"/>
    <xf numFmtId="0" fontId="0" fillId="10" borderId="4" xfId="0" applyFill="1" applyBorder="1"/>
    <xf numFmtId="0" fontId="8" fillId="10" borderId="0" xfId="0" applyFont="1" applyFill="1"/>
    <xf numFmtId="0" fontId="0" fillId="0" borderId="0" xfId="0" applyFill="1"/>
    <xf numFmtId="0" fontId="0" fillId="3" borderId="0" xfId="0" applyFont="1" applyFill="1" applyAlignment="1">
      <alignment vertical="center"/>
    </xf>
    <xf numFmtId="0" fontId="10" fillId="3" borderId="0" xfId="0" applyFont="1" applyFill="1"/>
    <xf numFmtId="0" fontId="8" fillId="3" borderId="0" xfId="0" applyFont="1" applyFill="1" applyAlignment="1">
      <alignment vertical="center"/>
    </xf>
    <xf numFmtId="0" fontId="1" fillId="3" borderId="0" xfId="0" applyFont="1" applyFill="1" applyBorder="1"/>
    <xf numFmtId="0" fontId="8" fillId="3" borderId="0" xfId="0" applyFont="1" applyFill="1" applyBorder="1"/>
    <xf numFmtId="0" fontId="1" fillId="3" borderId="2" xfId="0" applyFont="1" applyFill="1" applyBorder="1"/>
    <xf numFmtId="0" fontId="0" fillId="11" borderId="3" xfId="0" applyFill="1" applyBorder="1"/>
    <xf numFmtId="0" fontId="8" fillId="10" borderId="0" xfId="0" applyFont="1" applyFill="1" applyProtection="1"/>
    <xf numFmtId="0" fontId="8" fillId="0" borderId="0" xfId="0" applyFont="1" applyProtection="1"/>
    <xf numFmtId="0" fontId="12" fillId="0" borderId="0" xfId="0" applyFont="1" applyProtection="1"/>
    <xf numFmtId="0" fontId="13" fillId="0" borderId="0" xfId="0" applyFont="1" applyFill="1" applyBorder="1" applyProtection="1"/>
    <xf numFmtId="0" fontId="0" fillId="0" borderId="1" xfId="0" applyBorder="1" applyProtection="1"/>
    <xf numFmtId="0" fontId="0" fillId="0" borderId="0" xfId="0" applyFill="1" applyBorder="1"/>
    <xf numFmtId="0" fontId="0" fillId="12" borderId="3" xfId="0" applyFill="1" applyBorder="1"/>
    <xf numFmtId="0" fontId="1" fillId="13" borderId="0" xfId="0" applyFont="1" applyFill="1"/>
    <xf numFmtId="0" fontId="0" fillId="13" borderId="0" xfId="0" applyFill="1"/>
    <xf numFmtId="0" fontId="1" fillId="13" borderId="1" xfId="0" applyFont="1" applyFill="1" applyBorder="1"/>
    <xf numFmtId="0" fontId="0" fillId="13" borderId="1" xfId="0" applyFill="1" applyBorder="1"/>
    <xf numFmtId="0" fontId="0" fillId="0" borderId="2" xfId="0" applyFill="1" applyBorder="1"/>
    <xf numFmtId="0" fontId="0" fillId="0" borderId="0" xfId="0" applyAlignment="1" applyProtection="1"/>
    <xf numFmtId="0" fontId="1" fillId="0" borderId="0" xfId="0" applyFont="1" applyAlignment="1" applyProtection="1"/>
    <xf numFmtId="0" fontId="0" fillId="0" borderId="0" xfId="0" applyAlignment="1" applyProtection="1"/>
    <xf numFmtId="2" fontId="0" fillId="0" borderId="0" xfId="0" applyNumberFormat="1"/>
    <xf numFmtId="14" fontId="0" fillId="3" borderId="0" xfId="0" applyNumberFormat="1" applyFill="1" applyBorder="1"/>
    <xf numFmtId="0" fontId="0" fillId="0" borderId="0" xfId="0" applyFill="1" applyBorder="1" applyProtection="1"/>
    <xf numFmtId="0" fontId="1" fillId="0" borderId="3" xfId="0" applyFont="1" applyBorder="1" applyProtection="1"/>
    <xf numFmtId="0" fontId="0" fillId="6" borderId="12" xfId="0" applyFill="1" applyBorder="1" applyProtection="1"/>
    <xf numFmtId="0" fontId="0" fillId="2" borderId="12" xfId="0" applyFill="1" applyBorder="1" applyProtection="1"/>
    <xf numFmtId="0" fontId="0" fillId="4" borderId="12" xfId="0" applyFill="1" applyBorder="1" applyProtection="1"/>
    <xf numFmtId="0" fontId="0" fillId="5" borderId="12" xfId="0" applyFill="1" applyBorder="1" applyProtection="1"/>
    <xf numFmtId="0" fontId="0" fillId="3" borderId="13" xfId="0" applyFill="1" applyBorder="1" applyProtection="1"/>
    <xf numFmtId="0" fontId="0" fillId="0" borderId="10" xfId="0" applyBorder="1" applyProtection="1"/>
    <xf numFmtId="0" fontId="0" fillId="0" borderId="14" xfId="0" applyBorder="1" applyProtection="1"/>
    <xf numFmtId="0" fontId="0" fillId="8" borderId="2" xfId="0" applyFill="1" applyBorder="1" applyProtection="1"/>
    <xf numFmtId="0" fontId="0" fillId="8" borderId="2" xfId="0" applyFill="1" applyBorder="1" applyAlignment="1" applyProtection="1"/>
    <xf numFmtId="0" fontId="14" fillId="8" borderId="2" xfId="0" applyFont="1" applyFill="1" applyBorder="1" applyAlignment="1" applyProtection="1"/>
    <xf numFmtId="0" fontId="0" fillId="2" borderId="2" xfId="0" applyFill="1" applyBorder="1" applyProtection="1"/>
    <xf numFmtId="0" fontId="0" fillId="7" borderId="2" xfId="0" applyFill="1" applyBorder="1" applyProtection="1"/>
    <xf numFmtId="0" fontId="0" fillId="5" borderId="2" xfId="0" applyFill="1" applyBorder="1" applyProtection="1"/>
    <xf numFmtId="0" fontId="14" fillId="5" borderId="2" xfId="0" applyFont="1" applyFill="1" applyBorder="1" applyProtection="1"/>
    <xf numFmtId="0" fontId="14" fillId="5" borderId="2" xfId="0" applyFont="1" applyFill="1" applyBorder="1" applyAlignment="1" applyProtection="1"/>
    <xf numFmtId="0" fontId="14" fillId="3" borderId="2" xfId="0" applyFont="1" applyFill="1" applyBorder="1" applyProtection="1"/>
    <xf numFmtId="0" fontId="14" fillId="3" borderId="2" xfId="0" applyFont="1" applyFill="1" applyBorder="1" applyAlignment="1" applyProtection="1"/>
    <xf numFmtId="0" fontId="0" fillId="3" borderId="2" xfId="0" applyFill="1" applyBorder="1" applyProtection="1"/>
    <xf numFmtId="0" fontId="1" fillId="0" borderId="2" xfId="0" applyFont="1" applyBorder="1" applyAlignment="1" applyProtection="1">
      <alignment wrapText="1"/>
    </xf>
    <xf numFmtId="0" fontId="1" fillId="0" borderId="2" xfId="0" applyFont="1" applyBorder="1" applyProtection="1"/>
    <xf numFmtId="0" fontId="1" fillId="0" borderId="2" xfId="0" applyFont="1" applyFill="1" applyBorder="1" applyProtection="1"/>
    <xf numFmtId="14" fontId="0" fillId="3" borderId="0" xfId="0" applyNumberFormat="1" applyFill="1" applyBorder="1" applyAlignment="1">
      <alignment horizontal="left"/>
    </xf>
    <xf numFmtId="0" fontId="0" fillId="3" borderId="4" xfId="0" applyFill="1" applyBorder="1" applyAlignment="1">
      <alignment horizontal="left"/>
    </xf>
    <xf numFmtId="0" fontId="1" fillId="0" borderId="0" xfId="0" applyFont="1" applyAlignment="1" applyProtection="1"/>
    <xf numFmtId="0" fontId="0" fillId="0" borderId="0" xfId="0" applyAlignment="1" applyProtection="1"/>
    <xf numFmtId="0" fontId="1" fillId="0" borderId="1" xfId="0" applyFont="1" applyBorder="1" applyAlignment="1" applyProtection="1">
      <alignment horizontal="right"/>
    </xf>
    <xf numFmtId="0" fontId="1" fillId="0" borderId="4" xfId="0" applyFont="1" applyBorder="1" applyAlignment="1" applyProtection="1">
      <alignment horizontal="right"/>
    </xf>
    <xf numFmtId="0" fontId="0" fillId="3" borderId="3" xfId="0" applyFill="1" applyBorder="1"/>
  </cellXfs>
  <cellStyles count="2">
    <cellStyle name="Hyperlink" xfId="1" builtinId="8"/>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Whole Farm Use by Species Year 1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02-4841-B3A2-387F470593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02-4841-B3A2-387F470593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802-4841-B3A2-387F470593BE}"/>
              </c:ext>
            </c:extLst>
          </c:dPt>
          <c:cat>
            <c:strRef>
              <c:f>Sheet1!$A$2:$A$4</c:f>
              <c:strCache>
                <c:ptCount val="3"/>
                <c:pt idx="0">
                  <c:v>Sheep</c:v>
                </c:pt>
                <c:pt idx="1">
                  <c:v>Beef</c:v>
                </c:pt>
                <c:pt idx="2">
                  <c:v>Dairy</c:v>
                </c:pt>
              </c:strCache>
            </c:strRef>
          </c:cat>
          <c:val>
            <c:numRef>
              <c:f>Sheet1!$B$2:$B$4</c:f>
              <c:numCache>
                <c:formatCode>General</c:formatCode>
                <c:ptCount val="3"/>
                <c:pt idx="0">
                  <c:v>0</c:v>
                </c:pt>
                <c:pt idx="1">
                  <c:v>0</c:v>
                </c:pt>
                <c:pt idx="2">
                  <c:v>0</c:v>
                </c:pt>
              </c:numCache>
            </c:numRef>
          </c:val>
          <c:extLst>
            <c:ext xmlns:c16="http://schemas.microsoft.com/office/drawing/2014/chart" uri="{C3380CC4-5D6E-409C-BE32-E72D297353CC}">
              <c16:uniqueId val="{00000000-68EC-422F-81B1-D21EC619315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Sheet1!$A$25</c:f>
              <c:strCache>
                <c:ptCount val="1"/>
                <c:pt idx="0">
                  <c:v>Total</c:v>
                </c:pt>
              </c:strCache>
            </c:strRef>
          </c:tx>
          <c:spPr>
            <a:solidFill>
              <a:schemeClr val="accent1"/>
            </a:solidFill>
            <a:ln>
              <a:noFill/>
            </a:ln>
            <a:effectLst/>
          </c:spPr>
          <c:invertIfNegative val="0"/>
          <c:cat>
            <c:strRef>
              <c:f>Sheet1!$B$24:$G$24</c:f>
              <c:strCache>
                <c:ptCount val="6"/>
                <c:pt idx="0">
                  <c:v>Sheep Year 1</c:v>
                </c:pt>
                <c:pt idx="1">
                  <c:v>Sheep Year 2</c:v>
                </c:pt>
                <c:pt idx="2">
                  <c:v>Beef Year1 </c:v>
                </c:pt>
                <c:pt idx="3">
                  <c:v>Beef Year 2</c:v>
                </c:pt>
                <c:pt idx="4">
                  <c:v>Dairy Year 1</c:v>
                </c:pt>
                <c:pt idx="5">
                  <c:v>Dairy Year 2</c:v>
                </c:pt>
              </c:strCache>
            </c:strRef>
          </c:cat>
          <c:val>
            <c:numRef>
              <c:f>Sheet1!$B$25:$G$25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77D-45B4-9C10-A848849293C3}"/>
            </c:ext>
          </c:extLst>
        </c:ser>
        <c:ser>
          <c:idx val="1"/>
          <c:order val="1"/>
          <c:tx>
            <c:strRef>
              <c:f>Sheet1!$A$26</c:f>
              <c:strCache>
                <c:ptCount val="1"/>
                <c:pt idx="0">
                  <c:v>Critically Important</c:v>
                </c:pt>
              </c:strCache>
            </c:strRef>
          </c:tx>
          <c:spPr>
            <a:solidFill>
              <a:schemeClr val="accent2"/>
            </a:solidFill>
            <a:ln>
              <a:noFill/>
            </a:ln>
            <a:effectLst/>
          </c:spPr>
          <c:invertIfNegative val="0"/>
          <c:cat>
            <c:strRef>
              <c:f>Sheet1!$B$24:$G$24</c:f>
              <c:strCache>
                <c:ptCount val="6"/>
                <c:pt idx="0">
                  <c:v>Sheep Year 1</c:v>
                </c:pt>
                <c:pt idx="1">
                  <c:v>Sheep Year 2</c:v>
                </c:pt>
                <c:pt idx="2">
                  <c:v>Beef Year1 </c:v>
                </c:pt>
                <c:pt idx="3">
                  <c:v>Beef Year 2</c:v>
                </c:pt>
                <c:pt idx="4">
                  <c:v>Dairy Year 1</c:v>
                </c:pt>
                <c:pt idx="5">
                  <c:v>Dairy Year 2</c:v>
                </c:pt>
              </c:strCache>
            </c:strRef>
          </c:cat>
          <c:val>
            <c:numRef>
              <c:f>Sheet1!$B$26:$G$26</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77D-45B4-9C10-A848849293C3}"/>
            </c:ext>
          </c:extLst>
        </c:ser>
        <c:dLbls>
          <c:showLegendKey val="0"/>
          <c:showVal val="0"/>
          <c:showCatName val="0"/>
          <c:showSerName val="0"/>
          <c:showPercent val="0"/>
          <c:showBubbleSize val="0"/>
        </c:dLbls>
        <c:gapWidth val="150"/>
        <c:overlap val="100"/>
        <c:axId val="391097472"/>
        <c:axId val="391097800"/>
      </c:barChart>
      <c:catAx>
        <c:axId val="39109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97800"/>
        <c:crosses val="autoZero"/>
        <c:auto val="1"/>
        <c:lblAlgn val="ctr"/>
        <c:lblOffset val="100"/>
        <c:noMultiLvlLbl val="0"/>
      </c:catAx>
      <c:valAx>
        <c:axId val="3910978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97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Whole Farm</a:t>
            </a:r>
            <a:r>
              <a:rPr lang="en-GB" baseline="0"/>
              <a:t> Use by Species Year 2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1E-4B91-B110-ECD6C33AB8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1E-4B91-B110-ECD6C33AB8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1E-4B91-B110-ECD6C33AB85F}"/>
              </c:ext>
            </c:extLst>
          </c:dPt>
          <c:cat>
            <c:strRef>
              <c:f>Sheet1!$H$2:$H$4</c:f>
              <c:strCache>
                <c:ptCount val="3"/>
                <c:pt idx="0">
                  <c:v>Sheep</c:v>
                </c:pt>
                <c:pt idx="1">
                  <c:v>Beef</c:v>
                </c:pt>
                <c:pt idx="2">
                  <c:v>Dairy</c:v>
                </c:pt>
              </c:strCache>
            </c:strRef>
          </c:cat>
          <c:val>
            <c:numRef>
              <c:f>Sheet1!$I$2:$I$4</c:f>
              <c:numCache>
                <c:formatCode>General</c:formatCode>
                <c:ptCount val="3"/>
                <c:pt idx="0">
                  <c:v>0</c:v>
                </c:pt>
                <c:pt idx="1">
                  <c:v>0</c:v>
                </c:pt>
                <c:pt idx="2">
                  <c:v>0</c:v>
                </c:pt>
              </c:numCache>
            </c:numRef>
          </c:val>
          <c:extLst>
            <c:ext xmlns:c16="http://schemas.microsoft.com/office/drawing/2014/chart" uri="{C3380CC4-5D6E-409C-BE32-E72D297353CC}">
              <c16:uniqueId val="{00000006-1C1E-4B91-B110-ECD6C33AB85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Antibiotic Use by Type</a:t>
            </a:r>
            <a:r>
              <a:rPr lang="en-GB" baseline="0"/>
              <a:t> </a:t>
            </a:r>
            <a:endParaRPr lang="en-GB"/>
          </a:p>
        </c:rich>
      </c:tx>
      <c:layout>
        <c:manualLayout>
          <c:xMode val="edge"/>
          <c:yMode val="edge"/>
          <c:x val="0.38171522309711292"/>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Sheet1!$A$15</c:f>
              <c:strCache>
                <c:ptCount val="1"/>
                <c:pt idx="0">
                  <c:v>Oral</c:v>
                </c:pt>
              </c:strCache>
            </c:strRef>
          </c:tx>
          <c:spPr>
            <a:solidFill>
              <a:schemeClr val="accent1"/>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Sheet1!$B$15:$G$15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E22-4650-8BF9-14277052634A}"/>
            </c:ext>
          </c:extLst>
        </c:ser>
        <c:ser>
          <c:idx val="1"/>
          <c:order val="1"/>
          <c:tx>
            <c:strRef>
              <c:f>Sheet1!$A$16</c:f>
              <c:strCache>
                <c:ptCount val="1"/>
                <c:pt idx="0">
                  <c:v>Injecatables</c:v>
                </c:pt>
              </c:strCache>
            </c:strRef>
          </c:tx>
          <c:spPr>
            <a:solidFill>
              <a:schemeClr val="accent2"/>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Sheet1!$B$16:$G$16</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E22-4650-8BF9-14277052634A}"/>
            </c:ext>
          </c:extLst>
        </c:ser>
        <c:ser>
          <c:idx val="2"/>
          <c:order val="2"/>
          <c:tx>
            <c:strRef>
              <c:f>Sheet1!$A$17</c:f>
              <c:strCache>
                <c:ptCount val="1"/>
                <c:pt idx="0">
                  <c:v>Topical</c:v>
                </c:pt>
              </c:strCache>
            </c:strRef>
          </c:tx>
          <c:spPr>
            <a:solidFill>
              <a:schemeClr val="accent3"/>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Sheet1!$B$17:$G$17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E22-4650-8BF9-14277052634A}"/>
            </c:ext>
          </c:extLst>
        </c:ser>
        <c:ser>
          <c:idx val="3"/>
          <c:order val="3"/>
          <c:tx>
            <c:strRef>
              <c:f>Sheet1!$A$18</c:f>
              <c:strCache>
                <c:ptCount val="1"/>
                <c:pt idx="0">
                  <c:v>Intramammary _lactating </c:v>
                </c:pt>
              </c:strCache>
            </c:strRef>
          </c:tx>
          <c:spPr>
            <a:solidFill>
              <a:schemeClr val="accent4"/>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Sheet1!$B$18:$G$18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AE22-4650-8BF9-14277052634A}"/>
            </c:ext>
          </c:extLst>
        </c:ser>
        <c:ser>
          <c:idx val="4"/>
          <c:order val="4"/>
          <c:tx>
            <c:strRef>
              <c:f>Sheet1!$A$19</c:f>
              <c:strCache>
                <c:ptCount val="1"/>
                <c:pt idx="0">
                  <c:v>Intramammary_Dry</c:v>
                </c:pt>
              </c:strCache>
            </c:strRef>
          </c:tx>
          <c:spPr>
            <a:solidFill>
              <a:schemeClr val="accent5"/>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Sheet1!$B$19:$G$19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AE22-4650-8BF9-14277052634A}"/>
            </c:ext>
          </c:extLst>
        </c:ser>
        <c:dLbls>
          <c:showLegendKey val="0"/>
          <c:showVal val="0"/>
          <c:showCatName val="0"/>
          <c:showSerName val="0"/>
          <c:showPercent val="0"/>
          <c:showBubbleSize val="0"/>
        </c:dLbls>
        <c:gapWidth val="150"/>
        <c:overlap val="100"/>
        <c:axId val="611895752"/>
        <c:axId val="611890832"/>
      </c:barChart>
      <c:catAx>
        <c:axId val="611895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90832"/>
        <c:crosses val="autoZero"/>
        <c:auto val="1"/>
        <c:lblAlgn val="ctr"/>
        <c:lblOffset val="100"/>
        <c:noMultiLvlLbl val="0"/>
      </c:catAx>
      <c:valAx>
        <c:axId val="611890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mg/kg or PCU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95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Criticall Important Antibiotics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Sheet1!$A$25</c:f>
              <c:strCache>
                <c:ptCount val="1"/>
                <c:pt idx="0">
                  <c:v>Total</c:v>
                </c:pt>
              </c:strCache>
            </c:strRef>
          </c:tx>
          <c:spPr>
            <a:solidFill>
              <a:schemeClr val="accent1"/>
            </a:solidFill>
            <a:ln>
              <a:noFill/>
            </a:ln>
            <a:effectLst/>
          </c:spPr>
          <c:invertIfNegative val="0"/>
          <c:cat>
            <c:strRef>
              <c:f>Sheet1!$B$24:$G$24</c:f>
              <c:strCache>
                <c:ptCount val="6"/>
                <c:pt idx="0">
                  <c:v>Sheep Year 1</c:v>
                </c:pt>
                <c:pt idx="1">
                  <c:v>Sheep Year 2</c:v>
                </c:pt>
                <c:pt idx="2">
                  <c:v>Beef Year1 </c:v>
                </c:pt>
                <c:pt idx="3">
                  <c:v>Beef Year 2</c:v>
                </c:pt>
                <c:pt idx="4">
                  <c:v>Dairy Year 1</c:v>
                </c:pt>
                <c:pt idx="5">
                  <c:v>Dairy Year 2</c:v>
                </c:pt>
              </c:strCache>
            </c:strRef>
          </c:cat>
          <c:val>
            <c:numRef>
              <c:f>Sheet1!$B$25:$G$25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B49-48AD-A924-D4A03D95937E}"/>
            </c:ext>
          </c:extLst>
        </c:ser>
        <c:ser>
          <c:idx val="1"/>
          <c:order val="1"/>
          <c:tx>
            <c:strRef>
              <c:f>Sheet1!$A$26</c:f>
              <c:strCache>
                <c:ptCount val="1"/>
                <c:pt idx="0">
                  <c:v>Critically Important</c:v>
                </c:pt>
              </c:strCache>
            </c:strRef>
          </c:tx>
          <c:spPr>
            <a:solidFill>
              <a:schemeClr val="accent2"/>
            </a:solidFill>
            <a:ln>
              <a:noFill/>
            </a:ln>
            <a:effectLst/>
          </c:spPr>
          <c:invertIfNegative val="0"/>
          <c:cat>
            <c:strRef>
              <c:f>Sheet1!$B$24:$G$24</c:f>
              <c:strCache>
                <c:ptCount val="6"/>
                <c:pt idx="0">
                  <c:v>Sheep Year 1</c:v>
                </c:pt>
                <c:pt idx="1">
                  <c:v>Sheep Year 2</c:v>
                </c:pt>
                <c:pt idx="2">
                  <c:v>Beef Year1 </c:v>
                </c:pt>
                <c:pt idx="3">
                  <c:v>Beef Year 2</c:v>
                </c:pt>
                <c:pt idx="4">
                  <c:v>Dairy Year 1</c:v>
                </c:pt>
                <c:pt idx="5">
                  <c:v>Dairy Year 2</c:v>
                </c:pt>
              </c:strCache>
            </c:strRef>
          </c:cat>
          <c:val>
            <c:numRef>
              <c:f>Sheet1!$B$26:$G$26</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B49-48AD-A924-D4A03D95937E}"/>
            </c:ext>
          </c:extLst>
        </c:ser>
        <c:dLbls>
          <c:showLegendKey val="0"/>
          <c:showVal val="0"/>
          <c:showCatName val="0"/>
          <c:showSerName val="0"/>
          <c:showPercent val="0"/>
          <c:showBubbleSize val="0"/>
        </c:dLbls>
        <c:gapWidth val="150"/>
        <c:overlap val="100"/>
        <c:axId val="391097472"/>
        <c:axId val="391097800"/>
      </c:barChart>
      <c:catAx>
        <c:axId val="39109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97800"/>
        <c:crosses val="autoZero"/>
        <c:auto val="1"/>
        <c:lblAlgn val="ctr"/>
        <c:lblOffset val="100"/>
        <c:noMultiLvlLbl val="0"/>
      </c:catAx>
      <c:valAx>
        <c:axId val="391097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mg/kg or PCU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97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by Species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E3-4347-BEEF-BAA928CDFA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E3-4347-BEEF-BAA928CDFA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E3-4347-BEEF-BAA928CDFAEA}"/>
              </c:ext>
            </c:extLst>
          </c:dPt>
          <c:cat>
            <c:strRef>
              <c:f>Sheet1!$H$2:$H$4</c:f>
              <c:strCache>
                <c:ptCount val="3"/>
                <c:pt idx="0">
                  <c:v>Sheep</c:v>
                </c:pt>
                <c:pt idx="1">
                  <c:v>Beef</c:v>
                </c:pt>
                <c:pt idx="2">
                  <c:v>Dairy</c:v>
                </c:pt>
              </c:strCache>
            </c:strRef>
          </c:cat>
          <c:val>
            <c:numRef>
              <c:f>Sheet1!$I$2:$I$4</c:f>
              <c:numCache>
                <c:formatCode>General</c:formatCode>
                <c:ptCount val="3"/>
                <c:pt idx="0">
                  <c:v>0</c:v>
                </c:pt>
                <c:pt idx="1">
                  <c:v>0</c:v>
                </c:pt>
                <c:pt idx="2">
                  <c:v>0</c:v>
                </c:pt>
              </c:numCache>
            </c:numRef>
          </c:val>
          <c:extLst>
            <c:ext xmlns:c16="http://schemas.microsoft.com/office/drawing/2014/chart" uri="{C3380CC4-5D6E-409C-BE32-E72D297353CC}">
              <c16:uniqueId val="{00000000-449C-4609-A3BD-FB403B97754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Sheet1!$I$6:$I$7</c:f>
              <c:strCache>
                <c:ptCount val="2"/>
                <c:pt idx="1">
                  <c:v>Sheep Year 2</c:v>
                </c:pt>
              </c:strCache>
            </c:strRef>
          </c:tx>
          <c:spPr>
            <a:solidFill>
              <a:schemeClr val="accent1"/>
            </a:solidFill>
            <a:ln>
              <a:noFill/>
            </a:ln>
            <a:effectLst/>
          </c:spPr>
          <c:invertIfNegative val="0"/>
          <c:cat>
            <c:numRef>
              <c:f>Sheet1!$H$8:$H$12</c:f>
              <c:numCache>
                <c:formatCode>General</c:formatCode>
                <c:ptCount val="5"/>
              </c:numCache>
            </c:numRef>
          </c:cat>
          <c:val>
            <c:numRef>
              <c:f>Sheet1!$I$8:$I$12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BAF-4A8F-89B9-5F20E6D4D3BA}"/>
            </c:ext>
          </c:extLst>
        </c:ser>
        <c:ser>
          <c:idx val="1"/>
          <c:order val="1"/>
          <c:tx>
            <c:strRef>
              <c:f>Sheet1!$J$6:$J$7</c:f>
              <c:strCache>
                <c:ptCount val="2"/>
                <c:pt idx="1">
                  <c:v>Beef Year 2</c:v>
                </c:pt>
              </c:strCache>
            </c:strRef>
          </c:tx>
          <c:spPr>
            <a:solidFill>
              <a:schemeClr val="accent2"/>
            </a:solidFill>
            <a:ln>
              <a:noFill/>
            </a:ln>
            <a:effectLst/>
          </c:spPr>
          <c:invertIfNegative val="0"/>
          <c:cat>
            <c:numRef>
              <c:f>Sheet1!$H$8:$H$12</c:f>
              <c:numCache>
                <c:formatCode>General</c:formatCode>
                <c:ptCount val="5"/>
              </c:numCache>
            </c:numRef>
          </c:cat>
          <c:val>
            <c:numRef>
              <c:f>Sheet1!$J$8:$J$12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4BAF-4A8F-89B9-5F20E6D4D3BA}"/>
            </c:ext>
          </c:extLst>
        </c:ser>
        <c:ser>
          <c:idx val="2"/>
          <c:order val="2"/>
          <c:tx>
            <c:strRef>
              <c:f>Sheet1!$K$6:$K$7</c:f>
              <c:strCache>
                <c:ptCount val="2"/>
                <c:pt idx="1">
                  <c:v>Dairy Year 2</c:v>
                </c:pt>
              </c:strCache>
            </c:strRef>
          </c:tx>
          <c:spPr>
            <a:solidFill>
              <a:schemeClr val="accent3"/>
            </a:solidFill>
            <a:ln>
              <a:noFill/>
            </a:ln>
            <a:effectLst/>
          </c:spPr>
          <c:invertIfNegative val="0"/>
          <c:cat>
            <c:numRef>
              <c:f>Sheet1!$H$8:$H$12</c:f>
              <c:numCache>
                <c:formatCode>General</c:formatCode>
                <c:ptCount val="5"/>
              </c:numCache>
            </c:numRef>
          </c:cat>
          <c:val>
            <c:numRef>
              <c:f>Sheet1!$K$8:$K$12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4BAF-4A8F-89B9-5F20E6D4D3BA}"/>
            </c:ext>
          </c:extLst>
        </c:ser>
        <c:dLbls>
          <c:showLegendKey val="0"/>
          <c:showVal val="0"/>
          <c:showCatName val="0"/>
          <c:showSerName val="0"/>
          <c:showPercent val="0"/>
          <c:showBubbleSize val="0"/>
        </c:dLbls>
        <c:gapWidth val="150"/>
        <c:overlap val="100"/>
        <c:axId val="611874104"/>
        <c:axId val="611875744"/>
      </c:barChart>
      <c:catAx>
        <c:axId val="61187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75744"/>
        <c:crosses val="autoZero"/>
        <c:auto val="1"/>
        <c:lblAlgn val="ctr"/>
        <c:lblOffset val="100"/>
        <c:noMultiLvlLbl val="0"/>
      </c:catAx>
      <c:valAx>
        <c:axId val="61187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7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Sheet1!$I$14</c:f>
              <c:strCache>
                <c:ptCount val="1"/>
                <c:pt idx="0">
                  <c:v>Sheep Year 2</c:v>
                </c:pt>
              </c:strCache>
            </c:strRef>
          </c:tx>
          <c:spPr>
            <a:solidFill>
              <a:schemeClr val="accent1"/>
            </a:solidFill>
            <a:ln>
              <a:noFill/>
            </a:ln>
            <a:effectLst/>
          </c:spPr>
          <c:invertIfNegative val="0"/>
          <c:cat>
            <c:numRef>
              <c:f>Sheet1!$H$15:$H$19</c:f>
              <c:numCache>
                <c:formatCode>General</c:formatCode>
                <c:ptCount val="5"/>
              </c:numCache>
            </c:numRef>
          </c:cat>
          <c:val>
            <c:numRef>
              <c:f>Sheet1!$I$15:$I$19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D9A-450D-9D6E-CC573E569F0B}"/>
            </c:ext>
          </c:extLst>
        </c:ser>
        <c:ser>
          <c:idx val="1"/>
          <c:order val="1"/>
          <c:tx>
            <c:strRef>
              <c:f>Sheet1!$J$14</c:f>
              <c:strCache>
                <c:ptCount val="1"/>
                <c:pt idx="0">
                  <c:v>Beef Year 2</c:v>
                </c:pt>
              </c:strCache>
            </c:strRef>
          </c:tx>
          <c:spPr>
            <a:solidFill>
              <a:schemeClr val="accent2"/>
            </a:solidFill>
            <a:ln>
              <a:noFill/>
            </a:ln>
            <a:effectLst/>
          </c:spPr>
          <c:invertIfNegative val="0"/>
          <c:cat>
            <c:numRef>
              <c:f>Sheet1!$H$15:$H$19</c:f>
              <c:numCache>
                <c:formatCode>General</c:formatCode>
                <c:ptCount val="5"/>
              </c:numCache>
            </c:numRef>
          </c:cat>
          <c:val>
            <c:numRef>
              <c:f>Sheet1!$J$15:$J$19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D9A-450D-9D6E-CC573E569F0B}"/>
            </c:ext>
          </c:extLst>
        </c:ser>
        <c:ser>
          <c:idx val="2"/>
          <c:order val="2"/>
          <c:tx>
            <c:strRef>
              <c:f>Sheet1!$K$14</c:f>
              <c:strCache>
                <c:ptCount val="1"/>
                <c:pt idx="0">
                  <c:v>Dairy Year 2</c:v>
                </c:pt>
              </c:strCache>
            </c:strRef>
          </c:tx>
          <c:spPr>
            <a:solidFill>
              <a:schemeClr val="accent3"/>
            </a:solidFill>
            <a:ln>
              <a:noFill/>
            </a:ln>
            <a:effectLst/>
          </c:spPr>
          <c:invertIfNegative val="0"/>
          <c:cat>
            <c:numRef>
              <c:f>Sheet1!$H$15:$H$19</c:f>
              <c:numCache>
                <c:formatCode>General</c:formatCode>
                <c:ptCount val="5"/>
              </c:numCache>
            </c:numRef>
          </c:cat>
          <c:val>
            <c:numRef>
              <c:f>Sheet1!$K$15:$K$19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2-FD9A-450D-9D6E-CC573E569F0B}"/>
            </c:ext>
          </c:extLst>
        </c:ser>
        <c:dLbls>
          <c:showLegendKey val="0"/>
          <c:showVal val="0"/>
          <c:showCatName val="0"/>
          <c:showSerName val="0"/>
          <c:showPercent val="0"/>
          <c:showBubbleSize val="0"/>
        </c:dLbls>
        <c:gapWidth val="150"/>
        <c:overlap val="100"/>
        <c:axId val="604993984"/>
        <c:axId val="604986768"/>
      </c:barChart>
      <c:catAx>
        <c:axId val="60499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986768"/>
        <c:crosses val="autoZero"/>
        <c:auto val="1"/>
        <c:lblAlgn val="ctr"/>
        <c:lblOffset val="100"/>
        <c:noMultiLvlLbl val="0"/>
      </c:catAx>
      <c:valAx>
        <c:axId val="604986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993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Sheet1!$H$25</c:f>
              <c:strCache>
                <c:ptCount val="1"/>
              </c:strCache>
            </c:strRef>
          </c:tx>
          <c:spPr>
            <a:solidFill>
              <a:schemeClr val="accent1"/>
            </a:solidFill>
            <a:ln>
              <a:noFill/>
            </a:ln>
            <a:effectLst/>
          </c:spPr>
          <c:invertIfNegative val="0"/>
          <c:cat>
            <c:strRef>
              <c:f>Sheet1!$I$24:$K$24</c:f>
              <c:strCache>
                <c:ptCount val="3"/>
                <c:pt idx="0">
                  <c:v>Sheep Year 2</c:v>
                </c:pt>
                <c:pt idx="1">
                  <c:v>Beef Year 2</c:v>
                </c:pt>
                <c:pt idx="2">
                  <c:v>Dairy Year 2</c:v>
                </c:pt>
              </c:strCache>
            </c:strRef>
          </c:cat>
          <c:val>
            <c:numRef>
              <c:f>Sheet1!$I$25:$K$25</c:f>
              <c:numCache>
                <c:formatCode>0.00</c:formatCode>
                <c:ptCount val="3"/>
                <c:pt idx="0">
                  <c:v>0</c:v>
                </c:pt>
                <c:pt idx="1">
                  <c:v>0</c:v>
                </c:pt>
                <c:pt idx="2">
                  <c:v>0</c:v>
                </c:pt>
              </c:numCache>
            </c:numRef>
          </c:val>
          <c:extLst>
            <c:ext xmlns:c16="http://schemas.microsoft.com/office/drawing/2014/chart" uri="{C3380CC4-5D6E-409C-BE32-E72D297353CC}">
              <c16:uniqueId val="{00000000-687D-439B-A8E8-D1FAE2322925}"/>
            </c:ext>
          </c:extLst>
        </c:ser>
        <c:ser>
          <c:idx val="1"/>
          <c:order val="1"/>
          <c:tx>
            <c:strRef>
              <c:f>Sheet1!$H$26</c:f>
              <c:strCache>
                <c:ptCount val="1"/>
              </c:strCache>
            </c:strRef>
          </c:tx>
          <c:spPr>
            <a:solidFill>
              <a:schemeClr val="accent2"/>
            </a:solidFill>
            <a:ln>
              <a:noFill/>
            </a:ln>
            <a:effectLst/>
          </c:spPr>
          <c:invertIfNegative val="0"/>
          <c:cat>
            <c:strRef>
              <c:f>Sheet1!$I$24:$K$24</c:f>
              <c:strCache>
                <c:ptCount val="3"/>
                <c:pt idx="0">
                  <c:v>Sheep Year 2</c:v>
                </c:pt>
                <c:pt idx="1">
                  <c:v>Beef Year 2</c:v>
                </c:pt>
                <c:pt idx="2">
                  <c:v>Dairy Year 2</c:v>
                </c:pt>
              </c:strCache>
            </c:strRef>
          </c:cat>
          <c:val>
            <c:numRef>
              <c:f>Sheet1!$I$26:$K$26</c:f>
              <c:numCache>
                <c:formatCode>0.00</c:formatCode>
                <c:ptCount val="3"/>
                <c:pt idx="0">
                  <c:v>0</c:v>
                </c:pt>
                <c:pt idx="1">
                  <c:v>0</c:v>
                </c:pt>
                <c:pt idx="2">
                  <c:v>0</c:v>
                </c:pt>
              </c:numCache>
            </c:numRef>
          </c:val>
          <c:extLst>
            <c:ext xmlns:c16="http://schemas.microsoft.com/office/drawing/2014/chart" uri="{C3380CC4-5D6E-409C-BE32-E72D297353CC}">
              <c16:uniqueId val="{00000001-687D-439B-A8E8-D1FAE2322925}"/>
            </c:ext>
          </c:extLst>
        </c:ser>
        <c:dLbls>
          <c:showLegendKey val="0"/>
          <c:showVal val="0"/>
          <c:showCatName val="0"/>
          <c:showSerName val="0"/>
          <c:showPercent val="0"/>
          <c:showBubbleSize val="0"/>
        </c:dLbls>
        <c:gapWidth val="150"/>
        <c:overlap val="100"/>
        <c:axId val="718550752"/>
        <c:axId val="718551080"/>
      </c:barChart>
      <c:catAx>
        <c:axId val="71855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551080"/>
        <c:crosses val="autoZero"/>
        <c:auto val="1"/>
        <c:lblAlgn val="ctr"/>
        <c:lblOffset val="100"/>
        <c:noMultiLvlLbl val="0"/>
      </c:catAx>
      <c:valAx>
        <c:axId val="718551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55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Sheet1!$A$15</c:f>
              <c:strCache>
                <c:ptCount val="1"/>
                <c:pt idx="0">
                  <c:v>Oral</c:v>
                </c:pt>
              </c:strCache>
            </c:strRef>
          </c:tx>
          <c:spPr>
            <a:solidFill>
              <a:schemeClr val="accent1"/>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Sheet1!$B$15:$G$15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1C3-4721-9193-FF40C4D96178}"/>
            </c:ext>
          </c:extLst>
        </c:ser>
        <c:ser>
          <c:idx val="1"/>
          <c:order val="1"/>
          <c:tx>
            <c:strRef>
              <c:f>Sheet1!$A$16</c:f>
              <c:strCache>
                <c:ptCount val="1"/>
                <c:pt idx="0">
                  <c:v>Injecatables</c:v>
                </c:pt>
              </c:strCache>
            </c:strRef>
          </c:tx>
          <c:spPr>
            <a:solidFill>
              <a:schemeClr val="accent2"/>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Sheet1!$B$16:$G$16</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1C3-4721-9193-FF40C4D96178}"/>
            </c:ext>
          </c:extLst>
        </c:ser>
        <c:ser>
          <c:idx val="2"/>
          <c:order val="2"/>
          <c:tx>
            <c:strRef>
              <c:f>Sheet1!$A$17</c:f>
              <c:strCache>
                <c:ptCount val="1"/>
                <c:pt idx="0">
                  <c:v>Topical</c:v>
                </c:pt>
              </c:strCache>
            </c:strRef>
          </c:tx>
          <c:spPr>
            <a:solidFill>
              <a:schemeClr val="accent3"/>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Sheet1!$B$17:$G$17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1C3-4721-9193-FF40C4D96178}"/>
            </c:ext>
          </c:extLst>
        </c:ser>
        <c:ser>
          <c:idx val="3"/>
          <c:order val="3"/>
          <c:tx>
            <c:strRef>
              <c:f>Sheet1!$A$18</c:f>
              <c:strCache>
                <c:ptCount val="1"/>
                <c:pt idx="0">
                  <c:v>Intramammary _lactating </c:v>
                </c:pt>
              </c:strCache>
            </c:strRef>
          </c:tx>
          <c:spPr>
            <a:solidFill>
              <a:schemeClr val="accent4"/>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Sheet1!$B$18:$G$18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1C3-4721-9193-FF40C4D96178}"/>
            </c:ext>
          </c:extLst>
        </c:ser>
        <c:ser>
          <c:idx val="4"/>
          <c:order val="4"/>
          <c:tx>
            <c:strRef>
              <c:f>Sheet1!$A$19</c:f>
              <c:strCache>
                <c:ptCount val="1"/>
                <c:pt idx="0">
                  <c:v>Intramammary_Dry</c:v>
                </c:pt>
              </c:strCache>
            </c:strRef>
          </c:tx>
          <c:spPr>
            <a:solidFill>
              <a:schemeClr val="accent5"/>
            </a:solidFill>
            <a:ln>
              <a:noFill/>
            </a:ln>
            <a:effectLst/>
          </c:spPr>
          <c:invertIfNegative val="0"/>
          <c:cat>
            <c:strRef>
              <c:f>Sheet1!$B$14:$G$14</c:f>
              <c:strCache>
                <c:ptCount val="6"/>
                <c:pt idx="0">
                  <c:v>Sheep Year 1</c:v>
                </c:pt>
                <c:pt idx="1">
                  <c:v>Sheep Year 2</c:v>
                </c:pt>
                <c:pt idx="2">
                  <c:v>Beef Year1 </c:v>
                </c:pt>
                <c:pt idx="3">
                  <c:v>Beef Year 2</c:v>
                </c:pt>
                <c:pt idx="4">
                  <c:v>Dairy Year 1</c:v>
                </c:pt>
                <c:pt idx="5">
                  <c:v>Dairy Year 2</c:v>
                </c:pt>
              </c:strCache>
            </c:strRef>
          </c:cat>
          <c:val>
            <c:numRef>
              <c:f>Sheet1!$B$19:$G$19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C1C3-4721-9193-FF40C4D96178}"/>
            </c:ext>
          </c:extLst>
        </c:ser>
        <c:dLbls>
          <c:showLegendKey val="0"/>
          <c:showVal val="0"/>
          <c:showCatName val="0"/>
          <c:showSerName val="0"/>
          <c:showPercent val="0"/>
          <c:showBubbleSize val="0"/>
        </c:dLbls>
        <c:gapWidth val="150"/>
        <c:overlap val="100"/>
        <c:axId val="611895752"/>
        <c:axId val="611890832"/>
      </c:barChart>
      <c:catAx>
        <c:axId val="611895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90832"/>
        <c:crosses val="autoZero"/>
        <c:auto val="1"/>
        <c:lblAlgn val="ctr"/>
        <c:lblOffset val="100"/>
        <c:noMultiLvlLbl val="0"/>
      </c:catAx>
      <c:valAx>
        <c:axId val="611890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95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171450</xdr:rowOff>
    </xdr:from>
    <xdr:to>
      <xdr:col>9</xdr:col>
      <xdr:colOff>76200</xdr:colOff>
      <xdr:row>13</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 y="495300"/>
          <a:ext cx="61912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Arial" panose="020B0604020202020204" pitchFamily="34" charset="0"/>
              <a:ea typeface="+mn-ea"/>
              <a:cs typeface="Arial" panose="020B0604020202020204" pitchFamily="34" charset="0"/>
            </a:rPr>
            <a:t>Benchmarking antibiotic use allows farms to understand their antibiotic use, as</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well as</a:t>
          </a:r>
          <a:r>
            <a:rPr lang="en-GB" sz="1100" b="0" i="0" u="none" strike="noStrike">
              <a:solidFill>
                <a:schemeClr val="dk1"/>
              </a:solidFill>
              <a:effectLst/>
              <a:latin typeface="Arial" panose="020B0604020202020204" pitchFamily="34" charset="0"/>
              <a:ea typeface="+mn-ea"/>
              <a:cs typeface="Arial" panose="020B0604020202020204" pitchFamily="34" charset="0"/>
            </a:rPr>
            <a:t> tracking changes over time.  The metrics used here are the most suitable for use at farm level and allow for comparision between similar enterprises and between years on the same farm.      </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An</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i</a:t>
          </a:r>
          <a:r>
            <a:rPr lang="en-GB" sz="1100" b="0" i="0" u="none" strike="noStrike">
              <a:solidFill>
                <a:schemeClr val="dk1"/>
              </a:solidFill>
              <a:effectLst/>
              <a:latin typeface="Arial" panose="020B0604020202020204" pitchFamily="34" charset="0"/>
              <a:ea typeface="+mn-ea"/>
              <a:cs typeface="Arial" panose="020B0604020202020204" pitchFamily="34" charset="0"/>
            </a:rPr>
            <a:t>ncrease in antibiotic use between years may indicate that a problem area of disease needs further investigation and a preventative strategy adopted.</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All of these metrics are based on a </a:t>
          </a:r>
          <a:r>
            <a:rPr lang="en-GB" sz="1100" b="1" i="0" u="none" strike="noStrike">
              <a:solidFill>
                <a:schemeClr val="dk1"/>
              </a:solidFill>
              <a:effectLst/>
              <a:latin typeface="Arial" panose="020B0604020202020204" pitchFamily="34" charset="0"/>
              <a:ea typeface="+mn-ea"/>
              <a:cs typeface="Arial" panose="020B0604020202020204" pitchFamily="34" charset="0"/>
            </a:rPr>
            <a:t>12-month calender year</a:t>
          </a:r>
          <a:r>
            <a:rPr lang="en-GB" sz="1100" b="0" i="0" u="none" strike="noStrike">
              <a:solidFill>
                <a:schemeClr val="dk1"/>
              </a:solidFill>
              <a:effectLst/>
              <a:latin typeface="Arial" panose="020B0604020202020204" pitchFamily="34" charset="0"/>
              <a:ea typeface="+mn-ea"/>
              <a:cs typeface="Arial" panose="020B0604020202020204" pitchFamily="34" charset="0"/>
            </a:rPr>
            <a:t>, this takes into account seasonal variations.</a:t>
          </a:r>
          <a:r>
            <a:rPr lang="en-GB">
              <a:latin typeface="Arial" panose="020B0604020202020204" pitchFamily="34" charset="0"/>
              <a:cs typeface="Arial" panose="020B0604020202020204" pitchFamily="34" charset="0"/>
            </a:rPr>
            <a:t>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discuss and use this tool with your vet as part of your herd or flock health review.  </a:t>
          </a:r>
          <a:r>
            <a:rPr lang="en-GB" sz="1100" b="0" i="0" u="none" strike="noStrike">
              <a:solidFill>
                <a:schemeClr val="dk1"/>
              </a:solidFill>
              <a:effectLst/>
              <a:latin typeface="Arial" panose="020B0604020202020204" pitchFamily="34" charset="0"/>
              <a:ea typeface="+mn-ea"/>
              <a:cs typeface="Arial" panose="020B0604020202020204" pitchFamily="34" charset="0"/>
            </a:rPr>
            <a:t>You should do this on a yearly basis to keep track of antibiotic use.</a:t>
          </a:r>
          <a:endParaRPr lang="en-GB" sz="1100">
            <a:latin typeface="Arial" panose="020B0604020202020204" pitchFamily="34" charset="0"/>
            <a:cs typeface="Arial" panose="020B0604020202020204" pitchFamily="34" charset="0"/>
          </a:endParaRPr>
        </a:p>
      </xdr:txBody>
    </xdr:sp>
    <xdr:clientData/>
  </xdr:twoCellAnchor>
  <xdr:twoCellAnchor editAs="oneCell">
    <xdr:from>
      <xdr:col>9</xdr:col>
      <xdr:colOff>123825</xdr:colOff>
      <xdr:row>0</xdr:row>
      <xdr:rowOff>161926</xdr:rowOff>
    </xdr:from>
    <xdr:to>
      <xdr:col>11</xdr:col>
      <xdr:colOff>546161</xdr:colOff>
      <xdr:row>4</xdr:row>
      <xdr:rowOff>114300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734175" y="161926"/>
          <a:ext cx="1793936" cy="819149"/>
        </a:xfrm>
        <a:prstGeom prst="rect">
          <a:avLst/>
        </a:prstGeom>
      </xdr:spPr>
    </xdr:pic>
    <xdr:clientData/>
  </xdr:twoCellAnchor>
  <xdr:twoCellAnchor editAs="oneCell">
    <xdr:from>
      <xdr:col>9</xdr:col>
      <xdr:colOff>171451</xdr:colOff>
      <xdr:row>6</xdr:row>
      <xdr:rowOff>9525</xdr:rowOff>
    </xdr:from>
    <xdr:to>
      <xdr:col>11</xdr:col>
      <xdr:colOff>565422</xdr:colOff>
      <xdr:row>10</xdr:row>
      <xdr:rowOff>123825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781801" y="1238250"/>
          <a:ext cx="1765571" cy="838200"/>
        </a:xfrm>
        <a:prstGeom prst="rect">
          <a:avLst/>
        </a:prstGeom>
      </xdr:spPr>
    </xdr:pic>
    <xdr:clientData/>
  </xdr:twoCellAnchor>
  <xdr:twoCellAnchor editAs="oneCell">
    <xdr:from>
      <xdr:col>9</xdr:col>
      <xdr:colOff>571500</xdr:colOff>
      <xdr:row>11</xdr:row>
      <xdr:rowOff>104775</xdr:rowOff>
    </xdr:from>
    <xdr:to>
      <xdr:col>11</xdr:col>
      <xdr:colOff>28575</xdr:colOff>
      <xdr:row>16</xdr:row>
      <xdr:rowOff>127227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181850" y="2238375"/>
          <a:ext cx="828675" cy="9273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1793936</xdr:colOff>
      <xdr:row>51</xdr:row>
      <xdr:rowOff>99059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7705725"/>
          <a:ext cx="1793936" cy="819149"/>
        </a:xfrm>
        <a:prstGeom prst="rect">
          <a:avLst/>
        </a:prstGeom>
      </xdr:spPr>
    </xdr:pic>
    <xdr:clientData/>
  </xdr:twoCellAnchor>
  <xdr:twoCellAnchor editAs="oneCell">
    <xdr:from>
      <xdr:col>0</xdr:col>
      <xdr:colOff>1990725</xdr:colOff>
      <xdr:row>46</xdr:row>
      <xdr:rowOff>95250</xdr:rowOff>
    </xdr:from>
    <xdr:to>
      <xdr:col>0</xdr:col>
      <xdr:colOff>3752486</xdr:colOff>
      <xdr:row>51</xdr:row>
      <xdr:rowOff>26670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990725" y="7620000"/>
          <a:ext cx="1765571" cy="838200"/>
        </a:xfrm>
        <a:prstGeom prst="rect">
          <a:avLst/>
        </a:prstGeom>
      </xdr:spPr>
    </xdr:pic>
    <xdr:clientData/>
  </xdr:twoCellAnchor>
  <xdr:twoCellAnchor editAs="oneCell">
    <xdr:from>
      <xdr:col>1</xdr:col>
      <xdr:colOff>38100</xdr:colOff>
      <xdr:row>46</xdr:row>
      <xdr:rowOff>57150</xdr:rowOff>
    </xdr:from>
    <xdr:to>
      <xdr:col>2</xdr:col>
      <xdr:colOff>179070</xdr:colOff>
      <xdr:row>51</xdr:row>
      <xdr:rowOff>79602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3971925" y="7581900"/>
          <a:ext cx="828675" cy="9273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204787</xdr:colOff>
      <xdr:row>5</xdr:row>
      <xdr:rowOff>133350</xdr:rowOff>
    </xdr:from>
    <xdr:to>
      <xdr:col>20</xdr:col>
      <xdr:colOff>661987</xdr:colOff>
      <xdr:row>20</xdr:row>
      <xdr:rowOff>161925</xdr:rowOff>
    </xdr:to>
    <xdr:graphicFrame macro="">
      <xdr:nvGraphicFramePr>
        <xdr:cNvPr id="2" name="Chart 1">
          <a:extLst>
            <a:ext uri="{FF2B5EF4-FFF2-40B4-BE49-F238E27FC236}">
              <a16:creationId xmlns:a16="http://schemas.microsoft.com/office/drawing/2014/main" id="{5586D92F-23A9-45C0-B676-1BC553932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176212</xdr:colOff>
      <xdr:row>18</xdr:row>
      <xdr:rowOff>161925</xdr:rowOff>
    </xdr:from>
    <xdr:to>
      <xdr:col>20</xdr:col>
      <xdr:colOff>633412</xdr:colOff>
      <xdr:row>34</xdr:row>
      <xdr:rowOff>9525</xdr:rowOff>
    </xdr:to>
    <xdr:graphicFrame macro="">
      <xdr:nvGraphicFramePr>
        <xdr:cNvPr id="3" name="Chart 2">
          <a:extLst>
            <a:ext uri="{FF2B5EF4-FFF2-40B4-BE49-F238E27FC236}">
              <a16:creationId xmlns:a16="http://schemas.microsoft.com/office/drawing/2014/main" id="{DE7A2480-F37A-4B1B-A28D-EA67718E1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604837</xdr:colOff>
      <xdr:row>9</xdr:row>
      <xdr:rowOff>47625</xdr:rowOff>
    </xdr:from>
    <xdr:to>
      <xdr:col>20</xdr:col>
      <xdr:colOff>376237</xdr:colOff>
      <xdr:row>24</xdr:row>
      <xdr:rowOff>76200</xdr:rowOff>
    </xdr:to>
    <xdr:graphicFrame macro="">
      <xdr:nvGraphicFramePr>
        <xdr:cNvPr id="5" name="Chart 4">
          <a:extLst>
            <a:ext uri="{FF2B5EF4-FFF2-40B4-BE49-F238E27FC236}">
              <a16:creationId xmlns:a16="http://schemas.microsoft.com/office/drawing/2014/main" id="{C726D7D4-4792-4E20-9E8A-940C08A24E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147637</xdr:colOff>
      <xdr:row>12</xdr:row>
      <xdr:rowOff>152400</xdr:rowOff>
    </xdr:from>
    <xdr:to>
      <xdr:col>20</xdr:col>
      <xdr:colOff>604837</xdr:colOff>
      <xdr:row>28</xdr:row>
      <xdr:rowOff>0</xdr:rowOff>
    </xdr:to>
    <xdr:graphicFrame macro="">
      <xdr:nvGraphicFramePr>
        <xdr:cNvPr id="7" name="Chart 6">
          <a:extLst>
            <a:ext uri="{FF2B5EF4-FFF2-40B4-BE49-F238E27FC236}">
              <a16:creationId xmlns:a16="http://schemas.microsoft.com/office/drawing/2014/main" id="{4589F686-5367-420F-878C-2B978B87E7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304800</xdr:colOff>
      <xdr:row>22</xdr:row>
      <xdr:rowOff>104775</xdr:rowOff>
    </xdr:from>
    <xdr:to>
      <xdr:col>21</xdr:col>
      <xdr:colOff>76200</xdr:colOff>
      <xdr:row>37</xdr:row>
      <xdr:rowOff>133350</xdr:rowOff>
    </xdr:to>
    <xdr:graphicFrame macro="">
      <xdr:nvGraphicFramePr>
        <xdr:cNvPr id="9" name="Chart 8">
          <a:extLst>
            <a:ext uri="{FF2B5EF4-FFF2-40B4-BE49-F238E27FC236}">
              <a16:creationId xmlns:a16="http://schemas.microsoft.com/office/drawing/2014/main" id="{0EE3DC99-F703-4DAF-B06E-441B39F1A6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428625</xdr:colOff>
      <xdr:row>13</xdr:row>
      <xdr:rowOff>47625</xdr:rowOff>
    </xdr:from>
    <xdr:to>
      <xdr:col>12</xdr:col>
      <xdr:colOff>381000</xdr:colOff>
      <xdr:row>28</xdr:row>
      <xdr:rowOff>76200</xdr:rowOff>
    </xdr:to>
    <xdr:graphicFrame macro="">
      <xdr:nvGraphicFramePr>
        <xdr:cNvPr id="10" name="Chart 9">
          <a:extLst>
            <a:ext uri="{FF2B5EF4-FFF2-40B4-BE49-F238E27FC236}">
              <a16:creationId xmlns:a16="http://schemas.microsoft.com/office/drawing/2014/main" id="{9D54E587-5E24-4D93-8371-06EC171280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220979</xdr:colOff>
      <xdr:row>21</xdr:row>
      <xdr:rowOff>9525</xdr:rowOff>
    </xdr:from>
    <xdr:to>
      <xdr:col>5</xdr:col>
      <xdr:colOff>153104</xdr:colOff>
      <xdr:row>37</xdr:row>
      <xdr:rowOff>8325</xdr:rowOff>
    </xdr:to>
    <xdr:graphicFrame macro="">
      <xdr:nvGraphicFramePr>
        <xdr:cNvPr id="4" name="Chart 3">
          <a:extLst>
            <a:ext uri="{FF2B5EF4-FFF2-40B4-BE49-F238E27FC236}">
              <a16:creationId xmlns:a16="http://schemas.microsoft.com/office/drawing/2014/main" id="{F24EB2D4-1BCE-4969-B225-50288B9A6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457200</xdr:colOff>
      <xdr:row>0</xdr:row>
      <xdr:rowOff>137160</xdr:rowOff>
    </xdr:from>
    <xdr:to>
      <xdr:col>12</xdr:col>
      <xdr:colOff>208976</xdr:colOff>
      <xdr:row>4</xdr:row>
      <xdr:rowOff>89534</xdr:rowOff>
    </xdr:to>
    <xdr:pic>
      <xdr:nvPicPr>
        <xdr:cNvPr id="6" name="Picture 5">
          <a:extLst>
            <a:ext uri="{FF2B5EF4-FFF2-40B4-BE49-F238E27FC236}">
              <a16:creationId xmlns:a16="http://schemas.microsoft.com/office/drawing/2014/main" id="{F0F55160-1D90-40B9-BA7D-3F7D9C0B1EF3}"/>
            </a:ext>
          </a:extLst>
        </xdr:cNvPr>
        <xdr:cNvPicPr>
          <a:picLocks noChangeAspect="1"/>
        </xdr:cNvPicPr>
      </xdr:nvPicPr>
      <xdr:blipFill>
        <a:blip xmlns:r="http://schemas.openxmlformats.org/officeDocument/2006/relationships" r:embed="rId2"/>
        <a:stretch>
          <a:fillRect/>
        </a:stretch>
      </xdr:blipFill>
      <xdr:spPr>
        <a:xfrm>
          <a:off x="7917180" y="137160"/>
          <a:ext cx="1763456" cy="790574"/>
        </a:xfrm>
        <a:prstGeom prst="rect">
          <a:avLst/>
        </a:prstGeom>
      </xdr:spPr>
    </xdr:pic>
    <xdr:clientData/>
  </xdr:twoCellAnchor>
  <xdr:twoCellAnchor editAs="oneCell">
    <xdr:from>
      <xdr:col>9</xdr:col>
      <xdr:colOff>601980</xdr:colOff>
      <xdr:row>5</xdr:row>
      <xdr:rowOff>83820</xdr:rowOff>
    </xdr:from>
    <xdr:to>
      <xdr:col>12</xdr:col>
      <xdr:colOff>325391</xdr:colOff>
      <xdr:row>10</xdr:row>
      <xdr:rowOff>22860</xdr:rowOff>
    </xdr:to>
    <xdr:pic>
      <xdr:nvPicPr>
        <xdr:cNvPr id="7" name="Picture 6">
          <a:extLst>
            <a:ext uri="{FF2B5EF4-FFF2-40B4-BE49-F238E27FC236}">
              <a16:creationId xmlns:a16="http://schemas.microsoft.com/office/drawing/2014/main" id="{4C6A6F36-6288-4186-B8FB-C2F35498F20A}"/>
            </a:ext>
          </a:extLst>
        </xdr:cNvPr>
        <xdr:cNvPicPr>
          <a:picLocks noChangeAspect="1"/>
        </xdr:cNvPicPr>
      </xdr:nvPicPr>
      <xdr:blipFill>
        <a:blip xmlns:r="http://schemas.openxmlformats.org/officeDocument/2006/relationships" r:embed="rId3"/>
        <a:stretch>
          <a:fillRect/>
        </a:stretch>
      </xdr:blipFill>
      <xdr:spPr>
        <a:xfrm>
          <a:off x="8061960" y="1097280"/>
          <a:ext cx="1735091" cy="815340"/>
        </a:xfrm>
        <a:prstGeom prst="rect">
          <a:avLst/>
        </a:prstGeom>
      </xdr:spPr>
    </xdr:pic>
    <xdr:clientData/>
  </xdr:twoCellAnchor>
  <xdr:twoCellAnchor editAs="oneCell">
    <xdr:from>
      <xdr:col>9</xdr:col>
      <xdr:colOff>541020</xdr:colOff>
      <xdr:row>11</xdr:row>
      <xdr:rowOff>83820</xdr:rowOff>
    </xdr:from>
    <xdr:to>
      <xdr:col>10</xdr:col>
      <xdr:colOff>668655</xdr:colOff>
      <xdr:row>16</xdr:row>
      <xdr:rowOff>106272</xdr:rowOff>
    </xdr:to>
    <xdr:pic>
      <xdr:nvPicPr>
        <xdr:cNvPr id="8" name="Picture 7">
          <a:extLst>
            <a:ext uri="{FF2B5EF4-FFF2-40B4-BE49-F238E27FC236}">
              <a16:creationId xmlns:a16="http://schemas.microsoft.com/office/drawing/2014/main" id="{DA601409-E1ED-4475-B771-6D0D10E4480B}"/>
            </a:ext>
          </a:extLst>
        </xdr:cNvPr>
        <xdr:cNvPicPr>
          <a:picLocks noChangeAspect="1"/>
        </xdr:cNvPicPr>
      </xdr:nvPicPr>
      <xdr:blipFill>
        <a:blip xmlns:r="http://schemas.openxmlformats.org/officeDocument/2006/relationships" r:embed="rId4"/>
        <a:stretch>
          <a:fillRect/>
        </a:stretch>
      </xdr:blipFill>
      <xdr:spPr>
        <a:xfrm>
          <a:off x="8001000" y="2148840"/>
          <a:ext cx="798195" cy="898752"/>
        </a:xfrm>
        <a:prstGeom prst="rect">
          <a:avLst/>
        </a:prstGeom>
      </xdr:spPr>
    </xdr:pic>
    <xdr:clientData/>
  </xdr:twoCellAnchor>
  <xdr:twoCellAnchor>
    <xdr:from>
      <xdr:col>0</xdr:col>
      <xdr:colOff>53340</xdr:colOff>
      <xdr:row>12</xdr:row>
      <xdr:rowOff>60960</xdr:rowOff>
    </xdr:from>
    <xdr:to>
      <xdr:col>8</xdr:col>
      <xdr:colOff>662940</xdr:colOff>
      <xdr:row>19</xdr:row>
      <xdr:rowOff>106680</xdr:rowOff>
    </xdr:to>
    <xdr:sp macro="" textlink="">
      <xdr:nvSpPr>
        <xdr:cNvPr id="9" name="TextBox 8">
          <a:extLst>
            <a:ext uri="{FF2B5EF4-FFF2-40B4-BE49-F238E27FC236}">
              <a16:creationId xmlns:a16="http://schemas.microsoft.com/office/drawing/2014/main" id="{82964988-B30B-466F-ACC2-3E0C58E1F1BF}"/>
            </a:ext>
          </a:extLst>
        </xdr:cNvPr>
        <xdr:cNvSpPr txBox="1"/>
      </xdr:nvSpPr>
      <xdr:spPr>
        <a:xfrm>
          <a:off x="53340" y="2301240"/>
          <a:ext cx="7399020" cy="1272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These</a:t>
          </a:r>
          <a:r>
            <a:rPr lang="en-GB" sz="1100" baseline="0"/>
            <a:t> Summary Results give you an indication of usage per species, per administration route and proportion of antibiotics of critical improtance. These should be used in conjunction with your vet to assess any potential issues on farm or areas where antibiotics can be reduced. </a:t>
          </a:r>
          <a:endParaRPr lang="en-GB" sz="1100"/>
        </a:p>
      </xdr:txBody>
    </xdr:sp>
    <xdr:clientData/>
  </xdr:twoCellAnchor>
  <xdr:twoCellAnchor>
    <xdr:from>
      <xdr:col>6</xdr:col>
      <xdr:colOff>9526</xdr:colOff>
      <xdr:row>21</xdr:row>
      <xdr:rowOff>9525</xdr:rowOff>
    </xdr:from>
    <xdr:to>
      <xdr:col>12</xdr:col>
      <xdr:colOff>619126</xdr:colOff>
      <xdr:row>37</xdr:row>
      <xdr:rowOff>9525</xdr:rowOff>
    </xdr:to>
    <xdr:graphicFrame macro="">
      <xdr:nvGraphicFramePr>
        <xdr:cNvPr id="11" name="Chart 10">
          <a:extLst>
            <a:ext uri="{FF2B5EF4-FFF2-40B4-BE49-F238E27FC236}">
              <a16:creationId xmlns:a16="http://schemas.microsoft.com/office/drawing/2014/main" id="{3EF2D445-43C5-44FA-9807-08EC00F19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219074</xdr:colOff>
      <xdr:row>38</xdr:row>
      <xdr:rowOff>19049</xdr:rowOff>
    </xdr:from>
    <xdr:to>
      <xdr:col>5</xdr:col>
      <xdr:colOff>151199</xdr:colOff>
      <xdr:row>54</xdr:row>
      <xdr:rowOff>17849</xdr:rowOff>
    </xdr:to>
    <xdr:graphicFrame macro="">
      <xdr:nvGraphicFramePr>
        <xdr:cNvPr id="21" name="Chart 20">
          <a:extLst>
            <a:ext uri="{FF2B5EF4-FFF2-40B4-BE49-F238E27FC236}">
              <a16:creationId xmlns:a16="http://schemas.microsoft.com/office/drawing/2014/main" id="{47CCF203-0225-4F90-9180-953EFBACD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37</xdr:row>
      <xdr:rowOff>180973</xdr:rowOff>
    </xdr:from>
    <xdr:to>
      <xdr:col>12</xdr:col>
      <xdr:colOff>609600</xdr:colOff>
      <xdr:row>53</xdr:row>
      <xdr:rowOff>179773</xdr:rowOff>
    </xdr:to>
    <xdr:graphicFrame macro="">
      <xdr:nvGraphicFramePr>
        <xdr:cNvPr id="23" name="Chart 22">
          <a:extLst>
            <a:ext uri="{FF2B5EF4-FFF2-40B4-BE49-F238E27FC236}">
              <a16:creationId xmlns:a16="http://schemas.microsoft.com/office/drawing/2014/main" id="{B5A70D2F-9763-4CF3-8BB4-86C70626D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45720</xdr:rowOff>
    </xdr:from>
    <xdr:to>
      <xdr:col>5</xdr:col>
      <xdr:colOff>1592580</xdr:colOff>
      <xdr:row>4</xdr:row>
      <xdr:rowOff>167640</xdr:rowOff>
    </xdr:to>
    <xdr:sp macro="" textlink="">
      <xdr:nvSpPr>
        <xdr:cNvPr id="2" name="TextBox 1">
          <a:extLst>
            <a:ext uri="{FF2B5EF4-FFF2-40B4-BE49-F238E27FC236}">
              <a16:creationId xmlns:a16="http://schemas.microsoft.com/office/drawing/2014/main" id="{3927DF70-5025-42F0-AF5C-EBB31C750854}"/>
            </a:ext>
          </a:extLst>
        </xdr:cNvPr>
        <xdr:cNvSpPr txBox="1"/>
      </xdr:nvSpPr>
      <xdr:spPr>
        <a:xfrm>
          <a:off x="76200" y="45720"/>
          <a:ext cx="10911840" cy="822960"/>
        </a:xfrm>
        <a:prstGeom prst="rect">
          <a:avLst/>
        </a:prstGeom>
        <a:solidFill>
          <a:schemeClr val="accent6">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Step 1</a:t>
          </a:r>
        </a:p>
        <a:p>
          <a:r>
            <a:rPr lang="en-GB" sz="1100" b="0" i="0" u="none" strike="noStrike">
              <a:solidFill>
                <a:schemeClr val="dk1"/>
              </a:solidFill>
              <a:effectLst/>
              <a:latin typeface="Arial" panose="020B0604020202020204" pitchFamily="34" charset="0"/>
              <a:ea typeface="+mn-ea"/>
              <a:cs typeface="Arial" panose="020B0604020202020204" pitchFamily="34" charset="0"/>
            </a:rPr>
            <a:t>Complete blue boxes based on the drugs you have used within one calender year for each class of stock</a:t>
          </a:r>
          <a:r>
            <a:rPr lang="en-GB">
              <a:latin typeface="Arial" panose="020B0604020202020204" pitchFamily="34" charset="0"/>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Sprays and tubes should be entered per unit used (eg 1 spray = 1) </a:t>
          </a:r>
        </a:p>
        <a:p>
          <a:r>
            <a:rPr lang="en-GB" sz="1100" b="0" i="0" u="none" strike="noStrike">
              <a:solidFill>
                <a:schemeClr val="dk1"/>
              </a:solidFill>
              <a:effectLst/>
              <a:latin typeface="Arial" panose="020B0604020202020204" pitchFamily="34" charset="0"/>
              <a:ea typeface="+mn-ea"/>
              <a:cs typeface="Arial" panose="020B0604020202020204" pitchFamily="34" charset="0"/>
            </a:rPr>
            <a:t>If a brand name cannot be found on the pre-populated spreadsheet check for another drug with the same active ingredient and concentration.  </a:t>
          </a:r>
          <a:r>
            <a:rPr lang="en-GB">
              <a:latin typeface="Arial" panose="020B0604020202020204" pitchFamily="34" charset="0"/>
              <a:cs typeface="Arial" panose="020B0604020202020204" pitchFamily="34" charset="0"/>
            </a:rPr>
            <a:t>  </a:t>
          </a: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42</xdr:row>
      <xdr:rowOff>85725</xdr:rowOff>
    </xdr:from>
    <xdr:to>
      <xdr:col>0</xdr:col>
      <xdr:colOff>1793936</xdr:colOff>
      <xdr:row>47</xdr:row>
      <xdr:rowOff>1904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7915275"/>
          <a:ext cx="1793936" cy="819149"/>
        </a:xfrm>
        <a:prstGeom prst="rect">
          <a:avLst/>
        </a:prstGeom>
      </xdr:spPr>
    </xdr:pic>
    <xdr:clientData/>
  </xdr:twoCellAnchor>
  <xdr:twoCellAnchor editAs="oneCell">
    <xdr:from>
      <xdr:col>0</xdr:col>
      <xdr:colOff>1876425</xdr:colOff>
      <xdr:row>42</xdr:row>
      <xdr:rowOff>123825</xdr:rowOff>
    </xdr:from>
    <xdr:to>
      <xdr:col>1</xdr:col>
      <xdr:colOff>193946</xdr:colOff>
      <xdr:row>47</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876425" y="7953375"/>
          <a:ext cx="1765571" cy="838200"/>
        </a:xfrm>
        <a:prstGeom prst="rect">
          <a:avLst/>
        </a:prstGeom>
      </xdr:spPr>
    </xdr:pic>
    <xdr:clientData/>
  </xdr:twoCellAnchor>
  <xdr:twoCellAnchor editAs="oneCell">
    <xdr:from>
      <xdr:col>1</xdr:col>
      <xdr:colOff>381000</xdr:colOff>
      <xdr:row>42</xdr:row>
      <xdr:rowOff>95250</xdr:rowOff>
    </xdr:from>
    <xdr:to>
      <xdr:col>2</xdr:col>
      <xdr:colOff>304800</xdr:colOff>
      <xdr:row>47</xdr:row>
      <xdr:rowOff>117702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829050" y="7924800"/>
          <a:ext cx="828675" cy="9273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0</xdr:col>
      <xdr:colOff>1793936</xdr:colOff>
      <xdr:row>47</xdr:row>
      <xdr:rowOff>95249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7724775"/>
          <a:ext cx="1793936" cy="819149"/>
        </a:xfrm>
        <a:prstGeom prst="rect">
          <a:avLst/>
        </a:prstGeom>
      </xdr:spPr>
    </xdr:pic>
    <xdr:clientData/>
  </xdr:twoCellAnchor>
  <xdr:twoCellAnchor editAs="oneCell">
    <xdr:from>
      <xdr:col>0</xdr:col>
      <xdr:colOff>1876425</xdr:colOff>
      <xdr:row>42</xdr:row>
      <xdr:rowOff>57150</xdr:rowOff>
    </xdr:from>
    <xdr:to>
      <xdr:col>1</xdr:col>
      <xdr:colOff>60596</xdr:colOff>
      <xdr:row>47</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76425" y="7600950"/>
          <a:ext cx="1765571" cy="838200"/>
        </a:xfrm>
        <a:prstGeom prst="rect">
          <a:avLst/>
        </a:prstGeom>
      </xdr:spPr>
    </xdr:pic>
    <xdr:clientData/>
  </xdr:twoCellAnchor>
  <xdr:twoCellAnchor editAs="oneCell">
    <xdr:from>
      <xdr:col>1</xdr:col>
      <xdr:colOff>200025</xdr:colOff>
      <xdr:row>42</xdr:row>
      <xdr:rowOff>38100</xdr:rowOff>
    </xdr:from>
    <xdr:to>
      <xdr:col>2</xdr:col>
      <xdr:colOff>342900</xdr:colOff>
      <xdr:row>47</xdr:row>
      <xdr:rowOff>60552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3771900" y="7581900"/>
          <a:ext cx="828675" cy="9273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1793936</xdr:colOff>
      <xdr:row>51</xdr:row>
      <xdr:rowOff>99059</xdr:rowOff>
    </xdr:to>
    <xdr:pic>
      <xdr:nvPicPr>
        <xdr:cNvPr id="2" name="Picture 1">
          <a:extLst>
            <a:ext uri="{FF2B5EF4-FFF2-40B4-BE49-F238E27FC236}">
              <a16:creationId xmlns:a16="http://schemas.microsoft.com/office/drawing/2014/main" id="{398137AF-B9EA-41CE-BF03-4EA12A79EFFC}"/>
            </a:ext>
          </a:extLst>
        </xdr:cNvPr>
        <xdr:cNvPicPr>
          <a:picLocks noChangeAspect="1"/>
        </xdr:cNvPicPr>
      </xdr:nvPicPr>
      <xdr:blipFill>
        <a:blip xmlns:r="http://schemas.openxmlformats.org/officeDocument/2006/relationships" r:embed="rId1"/>
        <a:stretch>
          <a:fillRect/>
        </a:stretch>
      </xdr:blipFill>
      <xdr:spPr>
        <a:xfrm>
          <a:off x="0" y="8639175"/>
          <a:ext cx="1793936" cy="822959"/>
        </a:xfrm>
        <a:prstGeom prst="rect">
          <a:avLst/>
        </a:prstGeom>
      </xdr:spPr>
    </xdr:pic>
    <xdr:clientData/>
  </xdr:twoCellAnchor>
  <xdr:twoCellAnchor editAs="oneCell">
    <xdr:from>
      <xdr:col>0</xdr:col>
      <xdr:colOff>1990725</xdr:colOff>
      <xdr:row>46</xdr:row>
      <xdr:rowOff>95250</xdr:rowOff>
    </xdr:from>
    <xdr:to>
      <xdr:col>0</xdr:col>
      <xdr:colOff>3752486</xdr:colOff>
      <xdr:row>51</xdr:row>
      <xdr:rowOff>26670</xdr:rowOff>
    </xdr:to>
    <xdr:pic>
      <xdr:nvPicPr>
        <xdr:cNvPr id="3" name="Picture 2">
          <a:extLst>
            <a:ext uri="{FF2B5EF4-FFF2-40B4-BE49-F238E27FC236}">
              <a16:creationId xmlns:a16="http://schemas.microsoft.com/office/drawing/2014/main" id="{100CD345-6B15-4D80-A118-48BC1AA69ED9}"/>
            </a:ext>
          </a:extLst>
        </xdr:cNvPr>
        <xdr:cNvPicPr>
          <a:picLocks noChangeAspect="1"/>
        </xdr:cNvPicPr>
      </xdr:nvPicPr>
      <xdr:blipFill>
        <a:blip xmlns:r="http://schemas.openxmlformats.org/officeDocument/2006/relationships" r:embed="rId2"/>
        <a:stretch>
          <a:fillRect/>
        </a:stretch>
      </xdr:blipFill>
      <xdr:spPr>
        <a:xfrm>
          <a:off x="1990725" y="8553450"/>
          <a:ext cx="1761761" cy="836295"/>
        </a:xfrm>
        <a:prstGeom prst="rect">
          <a:avLst/>
        </a:prstGeom>
      </xdr:spPr>
    </xdr:pic>
    <xdr:clientData/>
  </xdr:twoCellAnchor>
  <xdr:twoCellAnchor editAs="oneCell">
    <xdr:from>
      <xdr:col>1</xdr:col>
      <xdr:colOff>38100</xdr:colOff>
      <xdr:row>46</xdr:row>
      <xdr:rowOff>57150</xdr:rowOff>
    </xdr:from>
    <xdr:to>
      <xdr:col>1</xdr:col>
      <xdr:colOff>864870</xdr:colOff>
      <xdr:row>51</xdr:row>
      <xdr:rowOff>79602</xdr:rowOff>
    </xdr:to>
    <xdr:pic>
      <xdr:nvPicPr>
        <xdr:cNvPr id="4" name="Picture 3">
          <a:extLst>
            <a:ext uri="{FF2B5EF4-FFF2-40B4-BE49-F238E27FC236}">
              <a16:creationId xmlns:a16="http://schemas.microsoft.com/office/drawing/2014/main" id="{0B1F8566-B7B6-489A-AC90-63591CE77BDC}"/>
            </a:ext>
          </a:extLst>
        </xdr:cNvPr>
        <xdr:cNvPicPr>
          <a:picLocks noChangeAspect="1"/>
        </xdr:cNvPicPr>
      </xdr:nvPicPr>
      <xdr:blipFill>
        <a:blip xmlns:r="http://schemas.openxmlformats.org/officeDocument/2006/relationships" r:embed="rId3"/>
        <a:stretch>
          <a:fillRect/>
        </a:stretch>
      </xdr:blipFill>
      <xdr:spPr>
        <a:xfrm>
          <a:off x="3971925" y="8515350"/>
          <a:ext cx="826770" cy="9273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45720</xdr:rowOff>
    </xdr:from>
    <xdr:to>
      <xdr:col>5</xdr:col>
      <xdr:colOff>1592580</xdr:colOff>
      <xdr:row>4</xdr:row>
      <xdr:rowOff>167640</xdr:rowOff>
    </xdr:to>
    <xdr:sp macro="" textlink="">
      <xdr:nvSpPr>
        <xdr:cNvPr id="2" name="TextBox 1">
          <a:extLst>
            <a:ext uri="{FF2B5EF4-FFF2-40B4-BE49-F238E27FC236}">
              <a16:creationId xmlns:a16="http://schemas.microsoft.com/office/drawing/2014/main" id="{5B903501-27D2-4046-AE79-E00C25859D08}"/>
            </a:ext>
          </a:extLst>
        </xdr:cNvPr>
        <xdr:cNvSpPr txBox="1"/>
      </xdr:nvSpPr>
      <xdr:spPr>
        <a:xfrm>
          <a:off x="76200" y="45720"/>
          <a:ext cx="8326755" cy="845820"/>
        </a:xfrm>
        <a:prstGeom prst="rect">
          <a:avLst/>
        </a:prstGeom>
        <a:solidFill>
          <a:schemeClr val="accent6">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Step 1</a:t>
          </a:r>
        </a:p>
        <a:p>
          <a:r>
            <a:rPr lang="en-GB" sz="1100" b="0" i="0" u="none" strike="noStrike">
              <a:solidFill>
                <a:schemeClr val="dk1"/>
              </a:solidFill>
              <a:effectLst/>
              <a:latin typeface="Arial" panose="020B0604020202020204" pitchFamily="34" charset="0"/>
              <a:ea typeface="+mn-ea"/>
              <a:cs typeface="Arial" panose="020B0604020202020204" pitchFamily="34" charset="0"/>
            </a:rPr>
            <a:t>Complete blue boxes based on the drugs you have used within one calender year for each class of stock</a:t>
          </a:r>
          <a:r>
            <a:rPr lang="en-GB">
              <a:latin typeface="Arial" panose="020B0604020202020204" pitchFamily="34" charset="0"/>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Sprays and tubes should be entered per unit used (eg 1 spray = 1) </a:t>
          </a:r>
        </a:p>
        <a:p>
          <a:r>
            <a:rPr lang="en-GB" sz="1100" b="0" i="0" u="none" strike="noStrike">
              <a:solidFill>
                <a:schemeClr val="dk1"/>
              </a:solidFill>
              <a:effectLst/>
              <a:latin typeface="Arial" panose="020B0604020202020204" pitchFamily="34" charset="0"/>
              <a:ea typeface="+mn-ea"/>
              <a:cs typeface="Arial" panose="020B0604020202020204" pitchFamily="34" charset="0"/>
            </a:rPr>
            <a:t>If a brand name cannot be found on the pre-populated spreadsheet check for another drug with the same active ingredient and concentration.  </a:t>
          </a:r>
          <a:r>
            <a:rPr lang="en-GB">
              <a:latin typeface="Arial" panose="020B0604020202020204" pitchFamily="34" charset="0"/>
              <a:cs typeface="Arial" panose="020B0604020202020204" pitchFamily="34" charset="0"/>
            </a:rPr>
            <a:t>  </a:t>
          </a: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42</xdr:row>
      <xdr:rowOff>85725</xdr:rowOff>
    </xdr:from>
    <xdr:to>
      <xdr:col>0</xdr:col>
      <xdr:colOff>1793936</xdr:colOff>
      <xdr:row>47</xdr:row>
      <xdr:rowOff>1904</xdr:rowOff>
    </xdr:to>
    <xdr:pic>
      <xdr:nvPicPr>
        <xdr:cNvPr id="2" name="Picture 1">
          <a:extLst>
            <a:ext uri="{FF2B5EF4-FFF2-40B4-BE49-F238E27FC236}">
              <a16:creationId xmlns:a16="http://schemas.microsoft.com/office/drawing/2014/main" id="{60D72A97-E0C3-409A-9DA9-70FDE4E88283}"/>
            </a:ext>
          </a:extLst>
        </xdr:cNvPr>
        <xdr:cNvPicPr>
          <a:picLocks noChangeAspect="1"/>
        </xdr:cNvPicPr>
      </xdr:nvPicPr>
      <xdr:blipFill>
        <a:blip xmlns:r="http://schemas.openxmlformats.org/officeDocument/2006/relationships" r:embed="rId1"/>
        <a:stretch>
          <a:fillRect/>
        </a:stretch>
      </xdr:blipFill>
      <xdr:spPr>
        <a:xfrm>
          <a:off x="0" y="7800975"/>
          <a:ext cx="1793936" cy="821054"/>
        </a:xfrm>
        <a:prstGeom prst="rect">
          <a:avLst/>
        </a:prstGeom>
      </xdr:spPr>
    </xdr:pic>
    <xdr:clientData/>
  </xdr:twoCellAnchor>
  <xdr:twoCellAnchor editAs="oneCell">
    <xdr:from>
      <xdr:col>0</xdr:col>
      <xdr:colOff>1876425</xdr:colOff>
      <xdr:row>42</xdr:row>
      <xdr:rowOff>123825</xdr:rowOff>
    </xdr:from>
    <xdr:to>
      <xdr:col>1</xdr:col>
      <xdr:colOff>193946</xdr:colOff>
      <xdr:row>47</xdr:row>
      <xdr:rowOff>57150</xdr:rowOff>
    </xdr:to>
    <xdr:pic>
      <xdr:nvPicPr>
        <xdr:cNvPr id="3" name="Picture 2">
          <a:extLst>
            <a:ext uri="{FF2B5EF4-FFF2-40B4-BE49-F238E27FC236}">
              <a16:creationId xmlns:a16="http://schemas.microsoft.com/office/drawing/2014/main" id="{5ABC95BE-19F6-4633-9AA2-E58BFD93908D}"/>
            </a:ext>
          </a:extLst>
        </xdr:cNvPr>
        <xdr:cNvPicPr>
          <a:picLocks noChangeAspect="1"/>
        </xdr:cNvPicPr>
      </xdr:nvPicPr>
      <xdr:blipFill>
        <a:blip xmlns:r="http://schemas.openxmlformats.org/officeDocument/2006/relationships" r:embed="rId2"/>
        <a:stretch>
          <a:fillRect/>
        </a:stretch>
      </xdr:blipFill>
      <xdr:spPr>
        <a:xfrm>
          <a:off x="1876425" y="7839075"/>
          <a:ext cx="1765571" cy="838200"/>
        </a:xfrm>
        <a:prstGeom prst="rect">
          <a:avLst/>
        </a:prstGeom>
      </xdr:spPr>
    </xdr:pic>
    <xdr:clientData/>
  </xdr:twoCellAnchor>
  <xdr:twoCellAnchor editAs="oneCell">
    <xdr:from>
      <xdr:col>1</xdr:col>
      <xdr:colOff>381000</xdr:colOff>
      <xdr:row>42</xdr:row>
      <xdr:rowOff>95250</xdr:rowOff>
    </xdr:from>
    <xdr:to>
      <xdr:col>2</xdr:col>
      <xdr:colOff>609600</xdr:colOff>
      <xdr:row>47</xdr:row>
      <xdr:rowOff>117702</xdr:rowOff>
    </xdr:to>
    <xdr:pic>
      <xdr:nvPicPr>
        <xdr:cNvPr id="4" name="Picture 3">
          <a:extLst>
            <a:ext uri="{FF2B5EF4-FFF2-40B4-BE49-F238E27FC236}">
              <a16:creationId xmlns:a16="http://schemas.microsoft.com/office/drawing/2014/main" id="{F0742773-D3D1-495A-AC22-46E2B2138076}"/>
            </a:ext>
          </a:extLst>
        </xdr:cNvPr>
        <xdr:cNvPicPr>
          <a:picLocks noChangeAspect="1"/>
        </xdr:cNvPicPr>
      </xdr:nvPicPr>
      <xdr:blipFill>
        <a:blip xmlns:r="http://schemas.openxmlformats.org/officeDocument/2006/relationships" r:embed="rId3"/>
        <a:stretch>
          <a:fillRect/>
        </a:stretch>
      </xdr:blipFill>
      <xdr:spPr>
        <a:xfrm>
          <a:off x="3829050" y="7810500"/>
          <a:ext cx="828675" cy="9273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0</xdr:col>
      <xdr:colOff>1793936</xdr:colOff>
      <xdr:row>47</xdr:row>
      <xdr:rowOff>95249</xdr:rowOff>
    </xdr:to>
    <xdr:pic>
      <xdr:nvPicPr>
        <xdr:cNvPr id="2" name="Picture 1">
          <a:extLst>
            <a:ext uri="{FF2B5EF4-FFF2-40B4-BE49-F238E27FC236}">
              <a16:creationId xmlns:a16="http://schemas.microsoft.com/office/drawing/2014/main" id="{1FE763D4-4493-4E24-8077-4BE58B7DCFBD}"/>
            </a:ext>
          </a:extLst>
        </xdr:cNvPr>
        <xdr:cNvPicPr>
          <a:picLocks noChangeAspect="1"/>
        </xdr:cNvPicPr>
      </xdr:nvPicPr>
      <xdr:blipFill>
        <a:blip xmlns:r="http://schemas.openxmlformats.org/officeDocument/2006/relationships" r:embed="rId1"/>
        <a:stretch>
          <a:fillRect/>
        </a:stretch>
      </xdr:blipFill>
      <xdr:spPr>
        <a:xfrm>
          <a:off x="0" y="7905750"/>
          <a:ext cx="1793936" cy="819149"/>
        </a:xfrm>
        <a:prstGeom prst="rect">
          <a:avLst/>
        </a:prstGeom>
      </xdr:spPr>
    </xdr:pic>
    <xdr:clientData/>
  </xdr:twoCellAnchor>
  <xdr:twoCellAnchor editAs="oneCell">
    <xdr:from>
      <xdr:col>0</xdr:col>
      <xdr:colOff>1876425</xdr:colOff>
      <xdr:row>42</xdr:row>
      <xdr:rowOff>57150</xdr:rowOff>
    </xdr:from>
    <xdr:to>
      <xdr:col>1</xdr:col>
      <xdr:colOff>60596</xdr:colOff>
      <xdr:row>47</xdr:row>
      <xdr:rowOff>0</xdr:rowOff>
    </xdr:to>
    <xdr:pic>
      <xdr:nvPicPr>
        <xdr:cNvPr id="3" name="Picture 2">
          <a:extLst>
            <a:ext uri="{FF2B5EF4-FFF2-40B4-BE49-F238E27FC236}">
              <a16:creationId xmlns:a16="http://schemas.microsoft.com/office/drawing/2014/main" id="{47DEB890-094B-4D7B-A694-38AC35374107}"/>
            </a:ext>
          </a:extLst>
        </xdr:cNvPr>
        <xdr:cNvPicPr>
          <a:picLocks noChangeAspect="1"/>
        </xdr:cNvPicPr>
      </xdr:nvPicPr>
      <xdr:blipFill>
        <a:blip xmlns:r="http://schemas.openxmlformats.org/officeDocument/2006/relationships" r:embed="rId2"/>
        <a:stretch>
          <a:fillRect/>
        </a:stretch>
      </xdr:blipFill>
      <xdr:spPr>
        <a:xfrm>
          <a:off x="1876425" y="7781925"/>
          <a:ext cx="1756046" cy="847725"/>
        </a:xfrm>
        <a:prstGeom prst="rect">
          <a:avLst/>
        </a:prstGeom>
      </xdr:spPr>
    </xdr:pic>
    <xdr:clientData/>
  </xdr:twoCellAnchor>
  <xdr:twoCellAnchor editAs="oneCell">
    <xdr:from>
      <xdr:col>1</xdr:col>
      <xdr:colOff>200025</xdr:colOff>
      <xdr:row>42</xdr:row>
      <xdr:rowOff>38100</xdr:rowOff>
    </xdr:from>
    <xdr:to>
      <xdr:col>2</xdr:col>
      <xdr:colOff>342900</xdr:colOff>
      <xdr:row>47</xdr:row>
      <xdr:rowOff>60552</xdr:rowOff>
    </xdr:to>
    <xdr:pic>
      <xdr:nvPicPr>
        <xdr:cNvPr id="4" name="Picture 3">
          <a:extLst>
            <a:ext uri="{FF2B5EF4-FFF2-40B4-BE49-F238E27FC236}">
              <a16:creationId xmlns:a16="http://schemas.microsoft.com/office/drawing/2014/main" id="{98C48959-DC6C-40E4-B117-96199701CFEF}"/>
            </a:ext>
          </a:extLst>
        </xdr:cNvPr>
        <xdr:cNvPicPr>
          <a:picLocks noChangeAspect="1"/>
        </xdr:cNvPicPr>
      </xdr:nvPicPr>
      <xdr:blipFill>
        <a:blip xmlns:r="http://schemas.openxmlformats.org/officeDocument/2006/relationships" r:embed="rId3"/>
        <a:stretch>
          <a:fillRect/>
        </a:stretch>
      </xdr:blipFill>
      <xdr:spPr>
        <a:xfrm>
          <a:off x="3771900" y="7762875"/>
          <a:ext cx="828675" cy="9273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vice@fas.sco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abSelected="1" workbookViewId="0">
      <selection activeCell="G36" sqref="G36"/>
    </sheetView>
  </sheetViews>
  <sheetFormatPr defaultRowHeight="14.25" x14ac:dyDescent="0.2"/>
  <cols>
    <col min="1" max="1" width="14.75" customWidth="1"/>
    <col min="3" max="3" width="9.875" bestFit="1" customWidth="1"/>
  </cols>
  <sheetData>
    <row r="1" spans="1:9" ht="25.5" x14ac:dyDescent="0.35">
      <c r="A1" s="10" t="s">
        <v>137</v>
      </c>
      <c r="I1" s="10" t="s">
        <v>138</v>
      </c>
    </row>
    <row r="15" spans="1:9" x14ac:dyDescent="0.2">
      <c r="A15" s="11" t="s">
        <v>139</v>
      </c>
      <c r="B15" s="12"/>
      <c r="C15" s="13"/>
      <c r="D15" s="13"/>
      <c r="E15" s="13"/>
      <c r="F15" s="13"/>
      <c r="G15" s="13"/>
      <c r="H15" s="13"/>
      <c r="I15" s="14"/>
    </row>
    <row r="16" spans="1:9" x14ac:dyDescent="0.2">
      <c r="A16" s="15"/>
      <c r="B16" s="16"/>
      <c r="C16" s="17"/>
      <c r="D16" s="17"/>
      <c r="E16" s="17"/>
      <c r="F16" s="17"/>
      <c r="G16" s="17"/>
      <c r="H16" s="17"/>
      <c r="I16" s="18"/>
    </row>
    <row r="17" spans="1:10" x14ac:dyDescent="0.2">
      <c r="A17" s="15" t="s">
        <v>140</v>
      </c>
      <c r="B17" s="16"/>
      <c r="C17" s="17"/>
      <c r="D17" s="17"/>
      <c r="E17" s="17"/>
      <c r="F17" s="17"/>
      <c r="G17" s="17"/>
      <c r="H17" s="17"/>
      <c r="I17" s="18"/>
    </row>
    <row r="18" spans="1:10" x14ac:dyDescent="0.2">
      <c r="A18" s="15"/>
      <c r="B18" s="16"/>
      <c r="C18" s="17"/>
      <c r="D18" s="17"/>
      <c r="E18" s="17"/>
      <c r="F18" s="17"/>
      <c r="G18" s="17"/>
      <c r="H18" s="17"/>
      <c r="I18" s="18"/>
    </row>
    <row r="19" spans="1:10" x14ac:dyDescent="0.2">
      <c r="A19" s="15" t="s">
        <v>142</v>
      </c>
      <c r="B19" s="16"/>
      <c r="C19" s="17"/>
      <c r="D19" s="17"/>
      <c r="E19" s="17"/>
      <c r="F19" s="17"/>
      <c r="G19" s="17"/>
      <c r="H19" s="17"/>
      <c r="I19" s="18"/>
    </row>
    <row r="20" spans="1:10" x14ac:dyDescent="0.2">
      <c r="A20" s="15"/>
      <c r="B20" s="16"/>
      <c r="C20" s="17"/>
      <c r="D20" s="17"/>
      <c r="E20" s="17"/>
      <c r="F20" s="17"/>
      <c r="G20" s="17"/>
      <c r="H20" s="17"/>
      <c r="I20" s="18"/>
    </row>
    <row r="21" spans="1:10" ht="15" x14ac:dyDescent="0.25">
      <c r="A21" s="15" t="s">
        <v>141</v>
      </c>
      <c r="B21" s="16"/>
      <c r="C21" s="82"/>
      <c r="D21" s="17"/>
      <c r="E21" s="17"/>
      <c r="F21" s="17"/>
      <c r="G21" s="17"/>
      <c r="H21" s="17"/>
      <c r="I21" s="18"/>
      <c r="J21" s="1"/>
    </row>
    <row r="22" spans="1:10" x14ac:dyDescent="0.2">
      <c r="A22" s="15"/>
      <c r="B22" s="16"/>
      <c r="C22" s="17"/>
      <c r="D22" s="17"/>
      <c r="E22" s="17"/>
      <c r="F22" s="17"/>
      <c r="G22" s="17"/>
      <c r="H22" s="17"/>
      <c r="I22" s="18"/>
    </row>
    <row r="23" spans="1:10" x14ac:dyDescent="0.2">
      <c r="A23" s="19" t="s">
        <v>143</v>
      </c>
      <c r="B23" s="20"/>
      <c r="C23" s="21"/>
      <c r="D23" s="21"/>
      <c r="E23" s="21"/>
      <c r="F23" s="21"/>
      <c r="G23" s="21"/>
      <c r="H23" s="21"/>
      <c r="I23" s="22"/>
    </row>
    <row r="25" spans="1:10" ht="15" x14ac:dyDescent="0.25">
      <c r="A25" s="40" t="s">
        <v>157</v>
      </c>
      <c r="B25" s="40"/>
      <c r="C25" s="40"/>
      <c r="D25" s="40"/>
      <c r="E25" s="40"/>
      <c r="F25" s="40"/>
      <c r="G25" s="40"/>
      <c r="H25" s="40"/>
      <c r="I25" s="40"/>
    </row>
    <row r="26" spans="1:10" ht="15" x14ac:dyDescent="0.25">
      <c r="A26" s="40" t="s">
        <v>158</v>
      </c>
      <c r="B26" s="40"/>
      <c r="C26" s="40"/>
      <c r="D26" s="40"/>
      <c r="E26" s="40"/>
      <c r="F26" s="40"/>
      <c r="G26" s="40"/>
      <c r="H26" s="40"/>
      <c r="I26" s="40"/>
    </row>
    <row r="27" spans="1:10" ht="15" x14ac:dyDescent="0.25">
      <c r="A27" s="40" t="s">
        <v>201</v>
      </c>
      <c r="B27" s="40"/>
      <c r="C27" s="40"/>
      <c r="D27" s="40"/>
      <c r="E27" s="40"/>
      <c r="F27" s="40"/>
      <c r="G27" s="40"/>
      <c r="H27" s="40"/>
      <c r="I27" s="40"/>
    </row>
    <row r="29" spans="1:10" ht="15" x14ac:dyDescent="0.2">
      <c r="A29" s="23" t="s">
        <v>144</v>
      </c>
      <c r="B29" s="24" t="s">
        <v>145</v>
      </c>
    </row>
    <row r="30" spans="1:10" x14ac:dyDescent="0.2">
      <c r="A30" s="23" t="s">
        <v>146</v>
      </c>
      <c r="B30" s="25" t="s">
        <v>147</v>
      </c>
    </row>
    <row r="31" spans="1:10" x14ac:dyDescent="0.2">
      <c r="A31" s="23"/>
      <c r="B31" s="25"/>
    </row>
    <row r="32" spans="1:10" x14ac:dyDescent="0.2">
      <c r="A32" s="44" t="s">
        <v>180</v>
      </c>
    </row>
    <row r="33" spans="1:2" x14ac:dyDescent="0.2">
      <c r="A33" s="44" t="s">
        <v>181</v>
      </c>
    </row>
    <row r="35" spans="1:2" x14ac:dyDescent="0.2">
      <c r="A35" s="26" t="s">
        <v>148</v>
      </c>
      <c r="B35" s="26"/>
    </row>
  </sheetData>
  <hyperlinks>
    <hyperlink ref="B30" r:id="rId1" display="mailto:advice@fas.scot"/>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4" workbookViewId="0">
      <selection activeCell="B31" sqref="B31"/>
    </sheetView>
  </sheetViews>
  <sheetFormatPr defaultRowHeight="14.25" x14ac:dyDescent="0.2"/>
  <cols>
    <col min="1" max="1" width="46.875" customWidth="1"/>
    <col min="3" max="3" width="13.875" bestFit="1" customWidth="1"/>
  </cols>
  <sheetData>
    <row r="1" spans="1:8" ht="15" x14ac:dyDescent="0.25">
      <c r="A1" s="40" t="s">
        <v>165</v>
      </c>
      <c r="B1" s="29"/>
      <c r="C1" s="29"/>
      <c r="D1" s="29"/>
      <c r="E1" s="35"/>
      <c r="F1" s="35"/>
      <c r="G1" s="35"/>
      <c r="H1" s="35"/>
    </row>
    <row r="2" spans="1:8" ht="15" x14ac:dyDescent="0.25">
      <c r="A2" s="40"/>
      <c r="B2" s="29"/>
      <c r="C2" s="29"/>
      <c r="D2" s="29"/>
      <c r="E2" s="35"/>
      <c r="F2" s="35"/>
      <c r="G2" s="35"/>
      <c r="H2" s="35"/>
    </row>
    <row r="3" spans="1:8" x14ac:dyDescent="0.2">
      <c r="A3" s="29" t="s">
        <v>152</v>
      </c>
      <c r="B3" s="29"/>
      <c r="C3" s="29"/>
      <c r="D3" s="29"/>
      <c r="E3" s="35"/>
      <c r="F3" s="35"/>
      <c r="G3" s="35"/>
      <c r="H3" s="35"/>
    </row>
    <row r="4" spans="1:8" x14ac:dyDescent="0.2">
      <c r="B4" t="s">
        <v>64</v>
      </c>
      <c r="C4" t="s">
        <v>65</v>
      </c>
      <c r="D4" t="s">
        <v>67</v>
      </c>
    </row>
    <row r="5" spans="1:8" x14ac:dyDescent="0.2">
      <c r="A5" t="s">
        <v>58</v>
      </c>
      <c r="B5" s="41"/>
      <c r="C5" s="41"/>
      <c r="D5">
        <f t="shared" ref="D5:D11" si="0">(B5*C5)</f>
        <v>0</v>
      </c>
    </row>
    <row r="6" spans="1:8" x14ac:dyDescent="0.2">
      <c r="A6" t="s">
        <v>63</v>
      </c>
      <c r="B6" s="41"/>
      <c r="C6" s="41"/>
      <c r="D6">
        <f t="shared" si="0"/>
        <v>0</v>
      </c>
    </row>
    <row r="7" spans="1:8" x14ac:dyDescent="0.2">
      <c r="A7" t="s">
        <v>59</v>
      </c>
      <c r="B7" s="41"/>
      <c r="C7" s="41"/>
      <c r="D7">
        <f t="shared" si="0"/>
        <v>0</v>
      </c>
    </row>
    <row r="8" spans="1:8" x14ac:dyDescent="0.2">
      <c r="A8" t="s">
        <v>60</v>
      </c>
      <c r="B8" s="41"/>
      <c r="C8" s="41"/>
      <c r="D8">
        <f t="shared" si="0"/>
        <v>0</v>
      </c>
    </row>
    <row r="9" spans="1:8" x14ac:dyDescent="0.2">
      <c r="A9" t="s">
        <v>61</v>
      </c>
      <c r="B9" s="41"/>
      <c r="C9" s="41"/>
      <c r="D9">
        <f t="shared" si="0"/>
        <v>0</v>
      </c>
    </row>
    <row r="10" spans="1:8" x14ac:dyDescent="0.2">
      <c r="A10" t="s">
        <v>62</v>
      </c>
      <c r="B10" s="41"/>
      <c r="C10" s="41"/>
      <c r="D10">
        <f t="shared" si="0"/>
        <v>0</v>
      </c>
    </row>
    <row r="11" spans="1:8" x14ac:dyDescent="0.2">
      <c r="A11" t="s">
        <v>69</v>
      </c>
      <c r="B11" s="47"/>
      <c r="C11" s="47"/>
      <c r="D11">
        <f t="shared" si="0"/>
        <v>0</v>
      </c>
    </row>
    <row r="12" spans="1:8" ht="15" x14ac:dyDescent="0.25">
      <c r="A12" s="2" t="s">
        <v>66</v>
      </c>
      <c r="B12" s="3"/>
      <c r="C12" s="3"/>
      <c r="D12" s="3">
        <f>SUM(D5:D11)</f>
        <v>0</v>
      </c>
    </row>
    <row r="13" spans="1:8" ht="15" x14ac:dyDescent="0.25">
      <c r="A13" s="42"/>
      <c r="B13" s="16"/>
      <c r="C13" s="16"/>
      <c r="D13" s="16"/>
    </row>
    <row r="14" spans="1:8" ht="15" x14ac:dyDescent="0.25">
      <c r="A14" s="62" t="s">
        <v>159</v>
      </c>
      <c r="B14" s="17"/>
      <c r="C14" s="17"/>
      <c r="D14" s="17"/>
    </row>
    <row r="15" spans="1:8" x14ac:dyDescent="0.2">
      <c r="A15" s="38"/>
      <c r="B15" s="38"/>
      <c r="C15" s="38"/>
      <c r="D15" s="38"/>
    </row>
    <row r="16" spans="1:8" x14ac:dyDescent="0.2">
      <c r="A16" s="38" t="s">
        <v>154</v>
      </c>
      <c r="B16" s="17">
        <f>'Antibiotic Input Year 2 '!F75</f>
        <v>0</v>
      </c>
      <c r="C16" s="38"/>
      <c r="D16" s="38"/>
    </row>
    <row r="17" spans="1:5" x14ac:dyDescent="0.2">
      <c r="A17" s="38" t="s">
        <v>68</v>
      </c>
      <c r="B17" s="21">
        <f>D12</f>
        <v>0</v>
      </c>
      <c r="C17" s="38"/>
      <c r="D17" s="38"/>
    </row>
    <row r="18" spans="1:5" ht="15" x14ac:dyDescent="0.25">
      <c r="A18" s="45" t="s">
        <v>57</v>
      </c>
      <c r="B18" s="45" t="e">
        <f>(B16/B17)</f>
        <v>#DIV/0!</v>
      </c>
      <c r="C18" s="38"/>
      <c r="D18" s="38"/>
    </row>
    <row r="20" spans="1:5" ht="15" x14ac:dyDescent="0.25">
      <c r="A20" s="52" t="s">
        <v>161</v>
      </c>
      <c r="B20" s="38"/>
      <c r="C20" s="38"/>
      <c r="D20" s="38"/>
      <c r="E20" s="58"/>
    </row>
    <row r="21" spans="1:5" ht="15" x14ac:dyDescent="0.25">
      <c r="A21" s="52"/>
      <c r="B21" s="38"/>
      <c r="C21" s="38"/>
      <c r="D21" s="38"/>
      <c r="E21" s="58"/>
    </row>
    <row r="22" spans="1:5" x14ac:dyDescent="0.2">
      <c r="A22" s="38" t="s">
        <v>189</v>
      </c>
      <c r="B22" s="38">
        <f>SUM('Antibiotic Input Year 2 '!L42:L51)+SUM('Antibiotic Input Year 2 '!L65:L66)</f>
        <v>0</v>
      </c>
      <c r="C22" s="38"/>
      <c r="D22" s="38"/>
      <c r="E22" s="58"/>
    </row>
    <row r="23" spans="1:5" x14ac:dyDescent="0.2">
      <c r="A23" s="38" t="s">
        <v>68</v>
      </c>
      <c r="B23" s="38">
        <f>D12</f>
        <v>0</v>
      </c>
      <c r="C23" s="38"/>
      <c r="D23" s="38"/>
      <c r="E23" s="58"/>
    </row>
    <row r="24" spans="1:5" ht="15" x14ac:dyDescent="0.25">
      <c r="A24" s="45" t="s">
        <v>188</v>
      </c>
      <c r="B24" s="45" t="e">
        <f>(B22/B23)</f>
        <v>#DIV/0!</v>
      </c>
      <c r="C24" s="38"/>
      <c r="D24" s="38"/>
      <c r="E24" s="58"/>
    </row>
    <row r="25" spans="1:5" x14ac:dyDescent="0.2">
      <c r="A25" s="60" t="s">
        <v>162</v>
      </c>
      <c r="B25" s="38"/>
      <c r="C25" s="38"/>
      <c r="D25" s="38"/>
      <c r="E25" s="58"/>
    </row>
    <row r="26" spans="1:5" x14ac:dyDescent="0.2">
      <c r="A26" s="46" t="s">
        <v>163</v>
      </c>
      <c r="B26" s="38"/>
      <c r="C26" s="38"/>
      <c r="D26" s="38"/>
      <c r="E26" s="58"/>
    </row>
    <row r="27" spans="1:5" x14ac:dyDescent="0.2">
      <c r="A27" s="46" t="s">
        <v>164</v>
      </c>
      <c r="B27" s="38"/>
      <c r="C27" s="38"/>
      <c r="D27" s="38"/>
      <c r="E27" s="58"/>
    </row>
    <row r="28" spans="1:5" x14ac:dyDescent="0.2">
      <c r="E28" s="58"/>
    </row>
    <row r="29" spans="1:5" ht="15" x14ac:dyDescent="0.25">
      <c r="A29" s="52" t="s">
        <v>136</v>
      </c>
      <c r="B29" s="52"/>
      <c r="C29" s="52"/>
      <c r="D29" s="38"/>
      <c r="E29" s="58"/>
    </row>
    <row r="30" spans="1:5" x14ac:dyDescent="0.2">
      <c r="A30" s="38" t="s">
        <v>132</v>
      </c>
      <c r="B30" s="39"/>
      <c r="C30" s="38"/>
      <c r="D30" s="38"/>
      <c r="E30" s="58"/>
    </row>
    <row r="31" spans="1:5" x14ac:dyDescent="0.2">
      <c r="A31" s="38" t="s">
        <v>131</v>
      </c>
      <c r="B31" s="39"/>
      <c r="C31" s="38"/>
      <c r="D31" s="38"/>
      <c r="E31" s="58"/>
    </row>
    <row r="32" spans="1:5" ht="15" x14ac:dyDescent="0.25">
      <c r="A32" s="45" t="s">
        <v>130</v>
      </c>
      <c r="B32" s="45" t="e">
        <f>(B30/B31)*100</f>
        <v>#DIV/0!</v>
      </c>
      <c r="C32" s="38"/>
      <c r="D32" s="38"/>
      <c r="E32" s="58"/>
    </row>
    <row r="33" spans="1:5" ht="15" x14ac:dyDescent="0.25">
      <c r="A33" s="63" t="s">
        <v>167</v>
      </c>
      <c r="B33" s="62"/>
      <c r="C33" s="38"/>
      <c r="D33" s="38"/>
      <c r="E33" s="58"/>
    </row>
    <row r="34" spans="1:5" x14ac:dyDescent="0.2">
      <c r="A34" s="46" t="s">
        <v>166</v>
      </c>
      <c r="B34" s="38"/>
      <c r="C34" s="38"/>
      <c r="D34" s="38"/>
      <c r="E34" s="58"/>
    </row>
    <row r="35" spans="1:5" x14ac:dyDescent="0.2">
      <c r="E35" s="58"/>
    </row>
    <row r="36" spans="1:5" x14ac:dyDescent="0.2">
      <c r="A36" s="38" t="s">
        <v>134</v>
      </c>
      <c r="B36" s="39">
        <v>3</v>
      </c>
      <c r="C36" s="38"/>
      <c r="D36" s="38"/>
      <c r="E36" s="58"/>
    </row>
    <row r="37" spans="1:5" x14ac:dyDescent="0.2">
      <c r="A37" s="38" t="s">
        <v>135</v>
      </c>
      <c r="B37" s="39">
        <v>290</v>
      </c>
      <c r="C37" s="38"/>
      <c r="D37" s="38"/>
      <c r="E37" s="58"/>
    </row>
    <row r="38" spans="1:5" ht="15" x14ac:dyDescent="0.25">
      <c r="A38" s="45" t="s">
        <v>133</v>
      </c>
      <c r="B38" s="45">
        <f>(B36/B37)</f>
        <v>1.0344827586206896E-2</v>
      </c>
      <c r="C38" s="38"/>
      <c r="D38" s="38"/>
      <c r="E38" s="58"/>
    </row>
    <row r="39" spans="1:5" x14ac:dyDescent="0.2">
      <c r="A39" s="46" t="s">
        <v>169</v>
      </c>
      <c r="B39" s="38"/>
      <c r="C39" s="38"/>
      <c r="D39" s="38"/>
      <c r="E39" s="58"/>
    </row>
    <row r="40" spans="1:5" x14ac:dyDescent="0.2">
      <c r="A40" s="46" t="s">
        <v>168</v>
      </c>
      <c r="B40" s="38"/>
      <c r="C40" s="38"/>
      <c r="D40" s="3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B20" sqref="B20"/>
    </sheetView>
  </sheetViews>
  <sheetFormatPr defaultRowHeight="14.25" x14ac:dyDescent="0.2"/>
  <cols>
    <col min="1" max="1" width="51.625" bestFit="1" customWidth="1"/>
    <col min="3" max="3" width="28.125" bestFit="1" customWidth="1"/>
    <col min="5" max="5" width="26.875" bestFit="1" customWidth="1"/>
  </cols>
  <sheetData>
    <row r="1" spans="1:8" ht="15" x14ac:dyDescent="0.25">
      <c r="A1" s="40" t="s">
        <v>170</v>
      </c>
      <c r="B1" s="29"/>
      <c r="C1" s="29"/>
      <c r="D1" s="58"/>
      <c r="E1" s="35"/>
      <c r="F1" s="35"/>
      <c r="G1" s="35"/>
      <c r="H1" s="35"/>
    </row>
    <row r="2" spans="1:8" ht="15" x14ac:dyDescent="0.25">
      <c r="A2" s="40"/>
      <c r="B2" s="29"/>
      <c r="C2" s="29"/>
      <c r="D2" s="58"/>
    </row>
    <row r="3" spans="1:8" x14ac:dyDescent="0.2">
      <c r="A3" s="29" t="s">
        <v>152</v>
      </c>
      <c r="B3" s="29"/>
      <c r="C3" s="29"/>
      <c r="D3" s="58"/>
      <c r="F3" s="77"/>
    </row>
    <row r="4" spans="1:8" x14ac:dyDescent="0.2">
      <c r="A4" s="58"/>
      <c r="B4" s="58"/>
      <c r="C4" s="58"/>
      <c r="D4" s="58"/>
      <c r="F4" s="71"/>
    </row>
    <row r="5" spans="1:8" ht="15" x14ac:dyDescent="0.25">
      <c r="A5" s="73" t="s">
        <v>190</v>
      </c>
      <c r="B5" s="74"/>
      <c r="C5" s="74"/>
      <c r="D5" s="58"/>
      <c r="F5" s="71"/>
    </row>
    <row r="6" spans="1:8" ht="15" x14ac:dyDescent="0.25">
      <c r="A6" s="73"/>
      <c r="B6" s="74"/>
      <c r="C6" s="74"/>
      <c r="D6" s="58"/>
      <c r="F6" s="71"/>
    </row>
    <row r="7" spans="1:8" x14ac:dyDescent="0.2">
      <c r="A7" s="74" t="s">
        <v>73</v>
      </c>
      <c r="B7" s="72"/>
      <c r="C7" s="74"/>
      <c r="D7" s="58"/>
      <c r="F7" s="71"/>
    </row>
    <row r="8" spans="1:8" ht="15" x14ac:dyDescent="0.25">
      <c r="A8" s="75" t="s">
        <v>191</v>
      </c>
      <c r="B8" s="76">
        <f>(B7*425)</f>
        <v>0</v>
      </c>
      <c r="C8" s="74"/>
      <c r="D8" s="58"/>
      <c r="F8" s="71"/>
    </row>
    <row r="9" spans="1:8" x14ac:dyDescent="0.2">
      <c r="C9" s="58"/>
      <c r="D9" s="58"/>
      <c r="F9" s="58"/>
    </row>
    <row r="10" spans="1:8" ht="15" x14ac:dyDescent="0.25">
      <c r="A10" s="62" t="s">
        <v>159</v>
      </c>
      <c r="B10" s="38"/>
      <c r="C10" s="38"/>
      <c r="D10" s="58"/>
      <c r="F10" s="58"/>
    </row>
    <row r="11" spans="1:8" x14ac:dyDescent="0.2">
      <c r="A11" s="38"/>
      <c r="B11" s="38"/>
      <c r="C11" s="59"/>
      <c r="D11" s="58"/>
    </row>
    <row r="12" spans="1:8" x14ac:dyDescent="0.2">
      <c r="A12" s="38" t="s">
        <v>154</v>
      </c>
      <c r="B12" s="38">
        <f>('Antibiotic Input Year 2 '!G75)</f>
        <v>0</v>
      </c>
      <c r="C12" s="38"/>
      <c r="D12" s="58"/>
    </row>
    <row r="13" spans="1:8" x14ac:dyDescent="0.2">
      <c r="A13" s="38" t="s">
        <v>173</v>
      </c>
      <c r="B13" s="38">
        <f>(B8)</f>
        <v>0</v>
      </c>
      <c r="C13" s="38"/>
      <c r="D13" s="58"/>
    </row>
    <row r="14" spans="1:8" ht="15" x14ac:dyDescent="0.25">
      <c r="A14" s="45" t="s">
        <v>71</v>
      </c>
      <c r="B14" s="45" t="e">
        <f>(B12/B13)</f>
        <v>#DIV/0!</v>
      </c>
      <c r="C14" s="38"/>
      <c r="D14" s="58"/>
    </row>
    <row r="15" spans="1:8" x14ac:dyDescent="0.2">
      <c r="A15" s="63" t="s">
        <v>174</v>
      </c>
      <c r="B15" s="38"/>
      <c r="C15" s="38"/>
      <c r="D15" s="58"/>
    </row>
    <row r="16" spans="1:8" x14ac:dyDescent="0.2">
      <c r="C16" s="58"/>
      <c r="D16" s="58"/>
    </row>
    <row r="17" spans="1:5" ht="15" x14ac:dyDescent="0.25">
      <c r="A17" s="52" t="s">
        <v>175</v>
      </c>
      <c r="B17" s="38"/>
      <c r="C17" s="38"/>
      <c r="D17" s="58"/>
    </row>
    <row r="18" spans="1:5" x14ac:dyDescent="0.2">
      <c r="A18" s="38"/>
      <c r="B18" s="38"/>
      <c r="C18" s="38"/>
      <c r="D18" s="58"/>
    </row>
    <row r="19" spans="1:5" x14ac:dyDescent="0.2">
      <c r="A19" s="38" t="s">
        <v>72</v>
      </c>
      <c r="B19" s="37"/>
      <c r="C19" s="38"/>
      <c r="D19" s="58"/>
    </row>
    <row r="20" spans="1:5" x14ac:dyDescent="0.2">
      <c r="A20" s="38" t="s">
        <v>73</v>
      </c>
      <c r="B20" s="112">
        <f>(B7)</f>
        <v>0</v>
      </c>
      <c r="C20" s="38"/>
      <c r="D20" s="58"/>
    </row>
    <row r="21" spans="1:5" ht="15" x14ac:dyDescent="0.25">
      <c r="A21" s="64" t="s">
        <v>176</v>
      </c>
      <c r="B21" s="36" t="e">
        <f>(B19/4)/B20</f>
        <v>#DIV/0!</v>
      </c>
      <c r="C21" s="38"/>
      <c r="D21" s="58"/>
    </row>
    <row r="22" spans="1:5" x14ac:dyDescent="0.2">
      <c r="A22" s="46" t="s">
        <v>172</v>
      </c>
      <c r="B22" s="38"/>
      <c r="C22" s="38"/>
      <c r="D22" s="58"/>
    </row>
    <row r="23" spans="1:5" x14ac:dyDescent="0.2">
      <c r="A23" s="63" t="s">
        <v>171</v>
      </c>
      <c r="B23" s="38"/>
      <c r="C23" s="38"/>
      <c r="D23" s="58"/>
    </row>
    <row r="24" spans="1:5" x14ac:dyDescent="0.2">
      <c r="C24" s="58"/>
      <c r="D24" s="58"/>
    </row>
    <row r="25" spans="1:5" ht="15" x14ac:dyDescent="0.25">
      <c r="A25" s="52" t="s">
        <v>177</v>
      </c>
      <c r="B25" s="38"/>
      <c r="C25" s="38"/>
      <c r="D25" s="58"/>
    </row>
    <row r="26" spans="1:5" x14ac:dyDescent="0.2">
      <c r="A26" s="38"/>
      <c r="B26" s="38"/>
      <c r="C26" s="38"/>
      <c r="D26" s="58"/>
    </row>
    <row r="27" spans="1:5" x14ac:dyDescent="0.2">
      <c r="A27" s="38" t="s">
        <v>74</v>
      </c>
      <c r="B27" s="37">
        <v>0</v>
      </c>
      <c r="C27" s="38"/>
      <c r="D27" s="58"/>
    </row>
    <row r="28" spans="1:5" x14ac:dyDescent="0.2">
      <c r="A28" s="38" t="s">
        <v>73</v>
      </c>
      <c r="B28" s="65">
        <f>(B7)</f>
        <v>0</v>
      </c>
      <c r="C28" s="38"/>
      <c r="D28" s="58"/>
    </row>
    <row r="29" spans="1:5" ht="15" x14ac:dyDescent="0.25">
      <c r="A29" s="64" t="s">
        <v>178</v>
      </c>
      <c r="B29" s="36" t="e">
        <f>(B27/3)/B28</f>
        <v>#DIV/0!</v>
      </c>
      <c r="C29" s="38"/>
      <c r="D29" s="58"/>
    </row>
    <row r="30" spans="1:5" x14ac:dyDescent="0.2">
      <c r="A30" s="46" t="s">
        <v>179</v>
      </c>
      <c r="B30" s="38"/>
      <c r="C30" s="38"/>
      <c r="D30" s="58"/>
    </row>
    <row r="32" spans="1:5" ht="15" x14ac:dyDescent="0.25">
      <c r="A32" s="52" t="s">
        <v>161</v>
      </c>
      <c r="B32" s="38"/>
      <c r="C32" s="38"/>
      <c r="D32" s="58"/>
      <c r="E32" s="58"/>
    </row>
    <row r="33" spans="1:5" ht="15" x14ac:dyDescent="0.25">
      <c r="A33" s="52"/>
      <c r="B33" s="38"/>
      <c r="C33" s="38"/>
      <c r="D33" s="58"/>
      <c r="E33" s="58"/>
    </row>
    <row r="34" spans="1:5" x14ac:dyDescent="0.2">
      <c r="A34" s="38" t="s">
        <v>189</v>
      </c>
      <c r="B34" s="38">
        <f>SUM('Antibiotic Input Year 2 '!M42:M51)+SUM('Antibiotic Input Year 2 '!M65:M66)</f>
        <v>0</v>
      </c>
      <c r="C34" s="38"/>
    </row>
    <row r="35" spans="1:5" x14ac:dyDescent="0.2">
      <c r="A35" s="38" t="s">
        <v>70</v>
      </c>
      <c r="B35" s="38">
        <f>(B8)</f>
        <v>0</v>
      </c>
      <c r="C35" s="38"/>
    </row>
    <row r="36" spans="1:5" ht="15" x14ac:dyDescent="0.25">
      <c r="A36" s="45" t="s">
        <v>92</v>
      </c>
      <c r="B36" s="45" t="e">
        <f>(B34/B35)</f>
        <v>#DIV/0!</v>
      </c>
      <c r="C36" s="38"/>
    </row>
    <row r="37" spans="1:5" x14ac:dyDescent="0.2">
      <c r="A37" s="60" t="s">
        <v>162</v>
      </c>
      <c r="B37" s="38"/>
      <c r="C37" s="38"/>
      <c r="D37" s="58"/>
    </row>
    <row r="38" spans="1:5" x14ac:dyDescent="0.2">
      <c r="A38" s="46" t="s">
        <v>163</v>
      </c>
      <c r="B38" s="38"/>
      <c r="C38" s="38"/>
      <c r="D38" s="58"/>
    </row>
    <row r="39" spans="1:5" x14ac:dyDescent="0.2">
      <c r="A39" s="46" t="s">
        <v>164</v>
      </c>
      <c r="B39" s="38"/>
      <c r="C39" s="38"/>
      <c r="D39" s="58"/>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4" sqref="A24:G26"/>
    </sheetView>
  </sheetViews>
  <sheetFormatPr defaultRowHeight="14.25" x14ac:dyDescent="0.2"/>
  <cols>
    <col min="5" max="5" width="9.375" bestFit="1" customWidth="1"/>
    <col min="8" max="8" width="21.625" customWidth="1"/>
    <col min="9" max="9" width="12" customWidth="1"/>
  </cols>
  <sheetData>
    <row r="1" spans="1:11" ht="25.5" x14ac:dyDescent="0.35">
      <c r="A1" s="10" t="s">
        <v>202</v>
      </c>
      <c r="H1" s="10" t="s">
        <v>203</v>
      </c>
    </row>
    <row r="2" spans="1:11" x14ac:dyDescent="0.2">
      <c r="A2" t="s">
        <v>21</v>
      </c>
      <c r="B2" t="e">
        <f>'Sheep Year 1'!B16</f>
        <v>#DIV/0!</v>
      </c>
      <c r="H2" t="s">
        <v>21</v>
      </c>
      <c r="I2" t="e">
        <f>'Sheep Year 2'!B16</f>
        <v>#DIV/0!</v>
      </c>
    </row>
    <row r="3" spans="1:11" x14ac:dyDescent="0.2">
      <c r="A3" t="s">
        <v>22</v>
      </c>
      <c r="B3" t="e">
        <f>'Beef Year1'!B18</f>
        <v>#DIV/0!</v>
      </c>
      <c r="H3" t="s">
        <v>22</v>
      </c>
      <c r="I3" t="e">
        <f>'Beef Year 2'!B18</f>
        <v>#DIV/0!</v>
      </c>
    </row>
    <row r="4" spans="1:11" x14ac:dyDescent="0.2">
      <c r="A4" t="s">
        <v>192</v>
      </c>
      <c r="B4" t="e">
        <f>'Dairy Year 2'!B14</f>
        <v>#DIV/0!</v>
      </c>
      <c r="H4" t="s">
        <v>192</v>
      </c>
      <c r="I4" t="e">
        <f>'Dairy Year 2'!B14</f>
        <v>#DIV/0!</v>
      </c>
    </row>
    <row r="6" spans="1:11" x14ac:dyDescent="0.2">
      <c r="A6" t="s">
        <v>193</v>
      </c>
    </row>
    <row r="7" spans="1:11" x14ac:dyDescent="0.2">
      <c r="B7" t="s">
        <v>204</v>
      </c>
      <c r="C7" t="s">
        <v>207</v>
      </c>
      <c r="D7" t="s">
        <v>205</v>
      </c>
      <c r="E7" t="s">
        <v>208</v>
      </c>
      <c r="F7" t="s">
        <v>206</v>
      </c>
      <c r="G7" t="s">
        <v>209</v>
      </c>
      <c r="I7" t="s">
        <v>207</v>
      </c>
      <c r="J7" t="s">
        <v>208</v>
      </c>
      <c r="K7" t="s">
        <v>209</v>
      </c>
    </row>
    <row r="8" spans="1:11" x14ac:dyDescent="0.2">
      <c r="A8" t="s">
        <v>31</v>
      </c>
      <c r="B8">
        <f>SUM('Antibiotic Input Year 1'!K55:K56)</f>
        <v>0</v>
      </c>
      <c r="C8">
        <f>SUM('Antibiotic Input Year 2 '!K55:K56)</f>
        <v>0</v>
      </c>
      <c r="D8">
        <f>SUM('Antibiotic Input Year 1'!L55:L56)</f>
        <v>0</v>
      </c>
      <c r="E8">
        <f>SUM('Antibiotic Input Year 2 '!G55:G56)</f>
        <v>0</v>
      </c>
      <c r="F8">
        <f>SUM('Antibiotic Input Year 1'!M55:M56)</f>
        <v>0</v>
      </c>
      <c r="G8">
        <f>SUM('Antibiotic Input Year 2 '!I55:I56)</f>
        <v>0</v>
      </c>
      <c r="I8">
        <f>SUM('Antibiotic Input Year 2 '!K55:K56)</f>
        <v>0</v>
      </c>
      <c r="J8">
        <f>SUM('Antibiotic Input Year 2 '!L55:L56)</f>
        <v>0</v>
      </c>
      <c r="K8">
        <f>SUM('Antibiotic Input Year 2 '!M55:M56)</f>
        <v>0</v>
      </c>
    </row>
    <row r="9" spans="1:11" x14ac:dyDescent="0.2">
      <c r="A9" t="s">
        <v>194</v>
      </c>
      <c r="B9">
        <f>SUM('Antibiotic Input Year 1'!K15:K51)</f>
        <v>0</v>
      </c>
      <c r="C9">
        <f>SUM('Antibiotic Input Year 2 '!K15:K51)</f>
        <v>0</v>
      </c>
      <c r="D9">
        <f>SUM('Antibiotic Input Year 1'!L15:L51)</f>
        <v>0</v>
      </c>
      <c r="E9">
        <f>SUM('Antibiotic Input Year 2 '!G15:G51)</f>
        <v>0</v>
      </c>
      <c r="F9">
        <f>SUM('Antibiotic Input Year 1'!M15:M51)</f>
        <v>0</v>
      </c>
      <c r="G9">
        <f>SUM('Antibiotic Input Year 2 '!I15:I51)</f>
        <v>0</v>
      </c>
      <c r="I9">
        <f>SUM('Antibiotic Input Year 2 '!K15:K51)</f>
        <v>0</v>
      </c>
      <c r="J9">
        <f>SUM('Antibiotic Input Year 2 '!L15:L51)</f>
        <v>0</v>
      </c>
      <c r="K9">
        <f>SUM('Antibiotic Input Year 2 '!M15:M51)</f>
        <v>0</v>
      </c>
    </row>
    <row r="10" spans="1:11" x14ac:dyDescent="0.2">
      <c r="A10" t="s">
        <v>20</v>
      </c>
      <c r="B10">
        <f>SUM('Antibiotic Input Year 1'!K52:K54)</f>
        <v>0</v>
      </c>
      <c r="C10">
        <f>SUM('Antibiotic Input Year 2 '!K52:K54)</f>
        <v>0</v>
      </c>
      <c r="D10">
        <f>SUM('Antibiotic Input Year 1'!L52:L54)</f>
        <v>0</v>
      </c>
      <c r="E10">
        <f>SUM('Antibiotic Input Year 2 '!G52:G54)</f>
        <v>0</v>
      </c>
      <c r="F10">
        <f>SUM('Antibiotic Input Year 1'!M52:M54)</f>
        <v>0</v>
      </c>
      <c r="G10">
        <f>SUM('Antibiotic Input Year 2 '!I52:I54)</f>
        <v>0</v>
      </c>
      <c r="I10">
        <f>SUM('Antibiotic Input Year 2 '!K52:K54)</f>
        <v>0</v>
      </c>
      <c r="J10">
        <f>SUM('Antibiotic Input Year 2 '!L52:L54)</f>
        <v>0</v>
      </c>
      <c r="K10">
        <f>SUM('Antibiotic Input Year 2 '!M52:M54)</f>
        <v>0</v>
      </c>
    </row>
    <row r="11" spans="1:11" x14ac:dyDescent="0.2">
      <c r="A11" t="s">
        <v>195</v>
      </c>
      <c r="B11">
        <f>SUM('Antibiotic Input Year 1'!K57:K65)</f>
        <v>0</v>
      </c>
      <c r="C11">
        <f>SUM('Antibiotic Input Year 2 '!K57:K65)</f>
        <v>0</v>
      </c>
      <c r="D11">
        <f>SUM('Antibiotic Input Year 1'!L57:L65)</f>
        <v>0</v>
      </c>
      <c r="E11">
        <f>SUM('Antibiotic Input Year 2 '!G57:G65)</f>
        <v>0</v>
      </c>
      <c r="F11">
        <f>SUM('Antibiotic Input Year 1'!M57:M65)</f>
        <v>0</v>
      </c>
      <c r="G11">
        <f>SUM('Antibiotic Input Year 2 '!I57:I65)</f>
        <v>0</v>
      </c>
      <c r="I11">
        <f>SUM('Antibiotic Input Year 2 '!K57:K65)</f>
        <v>0</v>
      </c>
      <c r="J11">
        <f>SUM('Antibiotic Input Year 2 '!L57:L65)</f>
        <v>0</v>
      </c>
      <c r="K11">
        <f>SUM('Antibiotic Input Year 2 '!M57:M65)</f>
        <v>0</v>
      </c>
    </row>
    <row r="12" spans="1:11" x14ac:dyDescent="0.2">
      <c r="A12" t="s">
        <v>196</v>
      </c>
      <c r="B12">
        <f>SUM('Antibiotic Input Year 1'!K66:K74)</f>
        <v>0</v>
      </c>
      <c r="C12">
        <f>SUM('Antibiotic Input Year 2 '!E66:E74)</f>
        <v>0</v>
      </c>
      <c r="D12">
        <f>SUM('Antibiotic Input Year 1'!L66:L74)</f>
        <v>0</v>
      </c>
      <c r="E12">
        <f>SUM('Antibiotic Input Year 2 '!G66:G74)</f>
        <v>0</v>
      </c>
      <c r="F12">
        <f>SUM('Antibiotic Input Year 1'!M66:M74)</f>
        <v>0</v>
      </c>
      <c r="G12">
        <f>SUM('Antibiotic Input Year 2 '!I66:I74)</f>
        <v>0</v>
      </c>
      <c r="I12">
        <f>SUM('Antibiotic Input Year 2 '!K66:K74)</f>
        <v>0</v>
      </c>
      <c r="J12">
        <f>SUM('Antibiotic Input Year 2 '!L66:L74)</f>
        <v>0</v>
      </c>
      <c r="K12">
        <f>SUM('Antibiotic Input Year 2 '!M66:M74)</f>
        <v>0</v>
      </c>
    </row>
    <row r="14" spans="1:11" x14ac:dyDescent="0.2">
      <c r="B14" t="s">
        <v>204</v>
      </c>
      <c r="C14" t="s">
        <v>207</v>
      </c>
      <c r="D14" t="s">
        <v>205</v>
      </c>
      <c r="E14" t="s">
        <v>208</v>
      </c>
      <c r="F14" t="s">
        <v>206</v>
      </c>
      <c r="G14" t="s">
        <v>209</v>
      </c>
      <c r="I14" t="s">
        <v>207</v>
      </c>
      <c r="J14" t="s">
        <v>208</v>
      </c>
      <c r="K14" t="s">
        <v>209</v>
      </c>
    </row>
    <row r="15" spans="1:11" x14ac:dyDescent="0.2">
      <c r="A15" t="s">
        <v>31</v>
      </c>
      <c r="B15" s="81" t="e">
        <f>B8/'Sheep Year 1'!B15</f>
        <v>#DIV/0!</v>
      </c>
      <c r="C15" s="81" t="e">
        <f>C8/'Sheep Year 2'!B15</f>
        <v>#DIV/0!</v>
      </c>
      <c r="D15" s="81" t="e">
        <f>D8/'Beef Year1'!B17</f>
        <v>#DIV/0!</v>
      </c>
      <c r="E15" s="81" t="e">
        <f>E8/'Beef Year 2'!B17</f>
        <v>#DIV/0!</v>
      </c>
      <c r="F15" s="81" t="e">
        <f>F8/'Dairy Year 2'!B13</f>
        <v>#DIV/0!</v>
      </c>
      <c r="G15" s="81" t="e">
        <f>G8/'Dairy Year 2'!B13</f>
        <v>#DIV/0!</v>
      </c>
      <c r="I15" s="81" t="e">
        <f>I8/'Sheep Year 2'!B15</f>
        <v>#DIV/0!</v>
      </c>
      <c r="J15" s="81" t="e">
        <f>J8/'Beef Year 2'!B17</f>
        <v>#DIV/0!</v>
      </c>
      <c r="K15" s="81" t="e">
        <f>K8/'Dairy Year 2'!B13</f>
        <v>#DIV/0!</v>
      </c>
    </row>
    <row r="16" spans="1:11" x14ac:dyDescent="0.2">
      <c r="A16" t="s">
        <v>194</v>
      </c>
      <c r="B16" s="81" t="e">
        <f>B9/'Sheep Year 1'!B15</f>
        <v>#DIV/0!</v>
      </c>
      <c r="C16" s="81" t="e">
        <f>C9/'Sheep Year 2'!B15</f>
        <v>#DIV/0!</v>
      </c>
      <c r="D16" s="81" t="e">
        <f>D9/'Beef Year1'!B17</f>
        <v>#DIV/0!</v>
      </c>
      <c r="E16" s="81" t="e">
        <f>E9/'Beef Year 2'!B17</f>
        <v>#DIV/0!</v>
      </c>
      <c r="F16" s="81" t="e">
        <f>F9/'Dairy Year 2'!B13</f>
        <v>#DIV/0!</v>
      </c>
      <c r="G16" s="81" t="e">
        <f>G9/'Dairy Year 2'!B13</f>
        <v>#DIV/0!</v>
      </c>
      <c r="I16" s="81" t="e">
        <f>I9/'Sheep Year 2'!B15</f>
        <v>#DIV/0!</v>
      </c>
      <c r="J16" s="81" t="e">
        <f>J9/'Beef Year 2'!B17</f>
        <v>#DIV/0!</v>
      </c>
      <c r="K16" s="81" t="e">
        <f>K9/'Dairy Year 2'!B13</f>
        <v>#DIV/0!</v>
      </c>
    </row>
    <row r="17" spans="1:11" x14ac:dyDescent="0.2">
      <c r="A17" t="s">
        <v>20</v>
      </c>
      <c r="B17" s="81" t="e">
        <f>B10/'Sheep Year 1'!B15</f>
        <v>#DIV/0!</v>
      </c>
      <c r="C17" s="81" t="e">
        <f>C10/'Sheep Year 2'!B15</f>
        <v>#DIV/0!</v>
      </c>
      <c r="D17" s="81" t="e">
        <f>D10/'Beef Year1'!B17</f>
        <v>#DIV/0!</v>
      </c>
      <c r="E17" s="81" t="e">
        <f>E10/'Beef Year 2'!B17</f>
        <v>#DIV/0!</v>
      </c>
      <c r="F17" s="81" t="e">
        <f>F10/'Dairy Year 2'!B13</f>
        <v>#DIV/0!</v>
      </c>
      <c r="G17" s="81" t="e">
        <f>G10/'Dairy Year 2'!B13</f>
        <v>#DIV/0!</v>
      </c>
      <c r="I17" s="81" t="e">
        <f>I10/'Sheep Year 2'!B15</f>
        <v>#DIV/0!</v>
      </c>
      <c r="J17" s="81" t="e">
        <f>J10/'Beef Year 2'!B17</f>
        <v>#DIV/0!</v>
      </c>
      <c r="K17" s="81" t="e">
        <f>K10/'Dairy Year 2'!B13</f>
        <v>#DIV/0!</v>
      </c>
    </row>
    <row r="18" spans="1:11" x14ac:dyDescent="0.2">
      <c r="A18" t="s">
        <v>195</v>
      </c>
      <c r="B18" s="81" t="e">
        <f>Sheet1!B11/'Sheep Year 1'!B15</f>
        <v>#DIV/0!</v>
      </c>
      <c r="C18" s="81" t="e">
        <f>C11/'Sheep Year 2'!B15</f>
        <v>#DIV/0!</v>
      </c>
      <c r="D18" s="81" t="e">
        <f>D11/'Beef Year1'!B17</f>
        <v>#DIV/0!</v>
      </c>
      <c r="E18" s="81" t="e">
        <f>E11/'Beef Year 2'!B17</f>
        <v>#DIV/0!</v>
      </c>
      <c r="F18" s="81" t="e">
        <f>F11/'Dairy Year 2'!B13</f>
        <v>#DIV/0!</v>
      </c>
      <c r="G18" s="81" t="e">
        <f>G11/'Dairy Year 2'!B13</f>
        <v>#DIV/0!</v>
      </c>
      <c r="I18" s="81" t="e">
        <f>I11/'Sheep Year 2'!B15</f>
        <v>#DIV/0!</v>
      </c>
      <c r="J18" s="81" t="e">
        <f>J11/'Beef Year 2'!B17</f>
        <v>#DIV/0!</v>
      </c>
      <c r="K18" s="81" t="e">
        <f>K11/'Dairy Year 2'!B13</f>
        <v>#DIV/0!</v>
      </c>
    </row>
    <row r="19" spans="1:11" x14ac:dyDescent="0.2">
      <c r="A19" t="s">
        <v>196</v>
      </c>
      <c r="B19" s="81" t="e">
        <f>B12/'Sheep Year 1'!B15</f>
        <v>#DIV/0!</v>
      </c>
      <c r="C19" s="81" t="e">
        <f>C12/'Sheep Year 2'!B15</f>
        <v>#DIV/0!</v>
      </c>
      <c r="D19" s="81" t="e">
        <f>D12/'Beef Year1'!B17</f>
        <v>#DIV/0!</v>
      </c>
      <c r="E19" s="81" t="e">
        <f>E12/'Beef Year 2'!B17</f>
        <v>#DIV/0!</v>
      </c>
      <c r="F19" s="81" t="e">
        <f>F12/'Dairy Year 2'!B13</f>
        <v>#DIV/0!</v>
      </c>
      <c r="G19" s="81" t="e">
        <f>G12/'Dairy Year 2'!B13</f>
        <v>#DIV/0!</v>
      </c>
      <c r="I19" s="81" t="e">
        <f>I12/'Sheep Year 2'!B15</f>
        <v>#DIV/0!</v>
      </c>
      <c r="J19" s="81" t="e">
        <f>J12/'Beef Year 2'!B17</f>
        <v>#DIV/0!</v>
      </c>
      <c r="K19" s="81" t="e">
        <f>K12/'Dairy Year 2'!B13</f>
        <v>#DIV/0!</v>
      </c>
    </row>
    <row r="20" spans="1:11" x14ac:dyDescent="0.2">
      <c r="A20" t="s">
        <v>197</v>
      </c>
      <c r="B20" s="81" t="e">
        <f>'Sheep Year 1'!B16</f>
        <v>#DIV/0!</v>
      </c>
      <c r="C20" s="81" t="e">
        <f>'Sheep Year 2'!B16</f>
        <v>#DIV/0!</v>
      </c>
      <c r="D20" s="81" t="e">
        <f>'Beef Year1'!B18</f>
        <v>#DIV/0!</v>
      </c>
      <c r="E20" s="81" t="e">
        <f>'Beef Year 2'!B18</f>
        <v>#DIV/0!</v>
      </c>
      <c r="F20" s="81" t="e">
        <f>'Dairy Year 2'!B14</f>
        <v>#DIV/0!</v>
      </c>
      <c r="G20" s="81" t="e">
        <f>'Dairy Year 2'!B14</f>
        <v>#DIV/0!</v>
      </c>
      <c r="I20" s="81" t="e">
        <f>'Sheep Year 2'!B16</f>
        <v>#DIV/0!</v>
      </c>
      <c r="J20" s="81" t="e">
        <f>'Beef Year 2'!B18</f>
        <v>#DIV/0!</v>
      </c>
      <c r="K20" s="81" t="e">
        <f>'Dairy Year 2'!B14</f>
        <v>#DIV/0!</v>
      </c>
    </row>
    <row r="24" spans="1:11" x14ac:dyDescent="0.2">
      <c r="B24" t="s">
        <v>204</v>
      </c>
      <c r="C24" t="s">
        <v>207</v>
      </c>
      <c r="D24" t="s">
        <v>205</v>
      </c>
      <c r="E24" t="s">
        <v>208</v>
      </c>
      <c r="F24" t="s">
        <v>206</v>
      </c>
      <c r="G24" t="s">
        <v>209</v>
      </c>
      <c r="I24" t="s">
        <v>207</v>
      </c>
      <c r="J24" t="s">
        <v>208</v>
      </c>
      <c r="K24" t="s">
        <v>209</v>
      </c>
    </row>
    <row r="25" spans="1:11" x14ac:dyDescent="0.2">
      <c r="A25" t="s">
        <v>197</v>
      </c>
      <c r="B25" s="81" t="e">
        <f>'Sheep Year 1'!B16</f>
        <v>#DIV/0!</v>
      </c>
      <c r="C25" s="81" t="e">
        <f>'Sheep Year 2'!B16</f>
        <v>#DIV/0!</v>
      </c>
      <c r="D25" s="81" t="e">
        <f>'Beef Year1'!B18</f>
        <v>#DIV/0!</v>
      </c>
      <c r="E25" s="81" t="e">
        <f>'Beef Year 2'!B18</f>
        <v>#DIV/0!</v>
      </c>
      <c r="F25" s="81" t="e">
        <f>'Dairy Year 2'!B14</f>
        <v>#DIV/0!</v>
      </c>
      <c r="G25" s="81" t="e">
        <f>'Dairy Year 2'!B14</f>
        <v>#DIV/0!</v>
      </c>
      <c r="I25" s="81" t="e">
        <f>'Sheep Year 2'!B16</f>
        <v>#DIV/0!</v>
      </c>
      <c r="J25" s="81" t="e">
        <f>'Beef Year 2'!B18</f>
        <v>#DIV/0!</v>
      </c>
      <c r="K25" s="81" t="e">
        <f>'Dairy Year 2'!B14</f>
        <v>#DIV/0!</v>
      </c>
    </row>
    <row r="26" spans="1:11" x14ac:dyDescent="0.2">
      <c r="A26" t="s">
        <v>198</v>
      </c>
      <c r="B26" s="81" t="e">
        <f>'Sheep Year 1'!B29</f>
        <v>#DIV/0!</v>
      </c>
      <c r="C26" s="81" t="e">
        <f>'Sheep Year 2'!B29</f>
        <v>#DIV/0!</v>
      </c>
      <c r="D26" s="81" t="e">
        <f>'Beef Year1'!B24</f>
        <v>#DIV/0!</v>
      </c>
      <c r="E26" s="81" t="e">
        <f>'Beef Year 2'!B24</f>
        <v>#DIV/0!</v>
      </c>
      <c r="F26" s="81" t="e">
        <f>'Dairy Year 2'!B36</f>
        <v>#DIV/0!</v>
      </c>
      <c r="G26" s="81" t="e">
        <f>'Dairy Year 2'!B36</f>
        <v>#DIV/0!</v>
      </c>
      <c r="I26" s="81" t="e">
        <f>'Sheep Year 2'!B29</f>
        <v>#DIV/0!</v>
      </c>
      <c r="J26" s="81" t="e">
        <f>'Beef Year 2'!B24</f>
        <v>#DIV/0!</v>
      </c>
      <c r="K26" s="81" t="e">
        <f>'Dairy Year 2'!B36</f>
        <v>#DIV/0!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Normal="100" workbookViewId="0">
      <selection activeCell="F33" sqref="F33"/>
    </sheetView>
  </sheetViews>
  <sheetFormatPr defaultRowHeight="14.25" x14ac:dyDescent="0.2"/>
  <cols>
    <col min="1" max="1" width="22.75" customWidth="1"/>
    <col min="2" max="2" width="8.75" customWidth="1"/>
    <col min="3" max="3" width="13.625" customWidth="1"/>
    <col min="4" max="4" width="8.75" customWidth="1"/>
  </cols>
  <sheetData>
    <row r="1" spans="1:9" ht="25.5" x14ac:dyDescent="0.35">
      <c r="A1" s="10" t="s">
        <v>199</v>
      </c>
    </row>
    <row r="3" spans="1:9" x14ac:dyDescent="0.2">
      <c r="A3" s="11" t="s">
        <v>139</v>
      </c>
      <c r="B3" s="12"/>
      <c r="C3" s="13">
        <f>'Start Page'!C15</f>
        <v>0</v>
      </c>
      <c r="D3" s="13"/>
      <c r="E3" s="13"/>
      <c r="F3" s="13"/>
      <c r="G3" s="13"/>
      <c r="H3" s="13"/>
      <c r="I3" s="14"/>
    </row>
    <row r="4" spans="1:9" x14ac:dyDescent="0.2">
      <c r="A4" s="15"/>
      <c r="B4" s="16"/>
      <c r="C4" s="17"/>
      <c r="D4" s="17"/>
      <c r="E4" s="17"/>
      <c r="F4" s="17"/>
      <c r="G4" s="17"/>
      <c r="H4" s="17"/>
      <c r="I4" s="18"/>
    </row>
    <row r="5" spans="1:9" x14ac:dyDescent="0.2">
      <c r="A5" s="15" t="s">
        <v>140</v>
      </c>
      <c r="B5" s="16"/>
      <c r="C5" s="17">
        <f>'Start Page'!C17</f>
        <v>0</v>
      </c>
      <c r="D5" s="17"/>
      <c r="E5" s="17"/>
      <c r="F5" s="17"/>
      <c r="G5" s="17"/>
      <c r="H5" s="17"/>
      <c r="I5" s="18"/>
    </row>
    <row r="6" spans="1:9" x14ac:dyDescent="0.2">
      <c r="A6" s="15"/>
      <c r="B6" s="16"/>
      <c r="C6" s="17"/>
      <c r="D6" s="17"/>
      <c r="E6" s="17"/>
      <c r="F6" s="17"/>
      <c r="G6" s="17"/>
      <c r="H6" s="17"/>
      <c r="I6" s="18"/>
    </row>
    <row r="7" spans="1:9" x14ac:dyDescent="0.2">
      <c r="A7" s="15" t="s">
        <v>142</v>
      </c>
      <c r="B7" s="16"/>
      <c r="C7" s="17">
        <f>'Start Page'!C19</f>
        <v>0</v>
      </c>
      <c r="D7" s="17"/>
      <c r="E7" s="17"/>
      <c r="F7" s="17"/>
      <c r="G7" s="17"/>
      <c r="H7" s="17"/>
      <c r="I7" s="18"/>
    </row>
    <row r="8" spans="1:9" x14ac:dyDescent="0.2">
      <c r="A8" s="15"/>
      <c r="B8" s="16"/>
      <c r="C8" s="17"/>
      <c r="D8" s="17"/>
      <c r="E8" s="17"/>
      <c r="F8" s="17"/>
      <c r="G8" s="17"/>
      <c r="H8" s="17"/>
      <c r="I8" s="18"/>
    </row>
    <row r="9" spans="1:9" x14ac:dyDescent="0.2">
      <c r="A9" s="15" t="s">
        <v>141</v>
      </c>
      <c r="B9" s="16"/>
      <c r="C9" s="106">
        <f>'Start Page'!C21</f>
        <v>0</v>
      </c>
      <c r="D9" s="17"/>
      <c r="E9" s="17"/>
      <c r="F9" s="17"/>
      <c r="G9" s="17"/>
      <c r="H9" s="17"/>
      <c r="I9" s="18"/>
    </row>
    <row r="10" spans="1:9" x14ac:dyDescent="0.2">
      <c r="A10" s="15"/>
      <c r="B10" s="16"/>
      <c r="C10" s="17"/>
      <c r="D10" s="17"/>
      <c r="E10" s="17"/>
      <c r="F10" s="17"/>
      <c r="G10" s="17"/>
      <c r="H10" s="17"/>
      <c r="I10" s="18"/>
    </row>
    <row r="11" spans="1:9" x14ac:dyDescent="0.2">
      <c r="A11" s="19" t="s">
        <v>143</v>
      </c>
      <c r="B11" s="20"/>
      <c r="C11" s="107">
        <f>'Start Page'!C23</f>
        <v>0</v>
      </c>
      <c r="D11" s="21"/>
      <c r="E11" s="21"/>
      <c r="F11" s="21"/>
      <c r="G11" s="21"/>
      <c r="H11" s="21"/>
      <c r="I11" s="2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78"/>
  <sheetViews>
    <sheetView showGridLines="0" workbookViewId="0">
      <selection activeCell="B14" sqref="B14"/>
    </sheetView>
  </sheetViews>
  <sheetFormatPr defaultColWidth="9" defaultRowHeight="14.25" x14ac:dyDescent="0.2"/>
  <cols>
    <col min="1" max="1" width="31.125" style="4" customWidth="1"/>
    <col min="2" max="2" width="44" style="4" customWidth="1"/>
    <col min="3" max="3" width="3.875" style="4" bestFit="1" customWidth="1"/>
    <col min="4" max="4" width="11.125" style="4" customWidth="1"/>
    <col min="5" max="5" width="9.625" style="4" customWidth="1"/>
    <col min="6" max="6" width="10.5" style="4" customWidth="1"/>
    <col min="7" max="7" width="9.125" style="4" customWidth="1"/>
    <col min="8" max="8" width="30.5" style="4" hidden="1" customWidth="1"/>
    <col min="9" max="9" width="16.25" style="4" hidden="1" customWidth="1"/>
    <col min="10" max="10" width="16.875" style="4" hidden="1" customWidth="1"/>
    <col min="11" max="16384" width="9" style="4"/>
  </cols>
  <sheetData>
    <row r="7" spans="1:13" ht="15" x14ac:dyDescent="0.25">
      <c r="A7" s="84" t="s">
        <v>150</v>
      </c>
      <c r="C7" s="83"/>
    </row>
    <row r="8" spans="1:13" x14ac:dyDescent="0.2">
      <c r="A8" s="85" t="s">
        <v>149</v>
      </c>
      <c r="C8" s="83"/>
    </row>
    <row r="9" spans="1:13" x14ac:dyDescent="0.2">
      <c r="A9" s="86" t="s">
        <v>20</v>
      </c>
      <c r="C9" s="83"/>
    </row>
    <row r="10" spans="1:13" x14ac:dyDescent="0.2">
      <c r="A10" s="87" t="s">
        <v>31</v>
      </c>
      <c r="C10" s="83"/>
    </row>
    <row r="11" spans="1:13" x14ac:dyDescent="0.2">
      <c r="A11" s="88" t="s">
        <v>111</v>
      </c>
      <c r="C11" s="83"/>
    </row>
    <row r="12" spans="1:13" ht="15" x14ac:dyDescent="0.25">
      <c r="A12" s="89" t="s">
        <v>119</v>
      </c>
      <c r="C12" s="83"/>
      <c r="H12" s="108" t="s">
        <v>50</v>
      </c>
      <c r="I12" s="109"/>
      <c r="J12" s="109"/>
      <c r="K12" s="5"/>
    </row>
    <row r="13" spans="1:13" ht="15" x14ac:dyDescent="0.25">
      <c r="A13" s="34"/>
      <c r="B13" s="111" t="s">
        <v>127</v>
      </c>
      <c r="C13" s="111"/>
      <c r="D13" s="111"/>
      <c r="E13" s="78"/>
      <c r="F13" s="78"/>
      <c r="H13" s="8"/>
      <c r="I13" s="9"/>
      <c r="J13" s="9"/>
      <c r="K13" s="5"/>
    </row>
    <row r="14" spans="1:13" ht="60" customHeight="1" x14ac:dyDescent="0.25">
      <c r="A14" s="103" t="s">
        <v>1</v>
      </c>
      <c r="B14" s="104" t="s">
        <v>0</v>
      </c>
      <c r="C14" s="104" t="s">
        <v>182</v>
      </c>
      <c r="D14" s="103" t="s">
        <v>185</v>
      </c>
      <c r="E14" s="105" t="s">
        <v>21</v>
      </c>
      <c r="F14" s="105" t="s">
        <v>22</v>
      </c>
      <c r="G14" s="105" t="s">
        <v>23</v>
      </c>
      <c r="H14" s="6" t="s">
        <v>21</v>
      </c>
      <c r="I14" s="6" t="s">
        <v>22</v>
      </c>
      <c r="J14" s="6" t="s">
        <v>23</v>
      </c>
    </row>
    <row r="15" spans="1:13" x14ac:dyDescent="0.2">
      <c r="A15" s="92" t="s">
        <v>2</v>
      </c>
      <c r="B15" s="92" t="s">
        <v>3</v>
      </c>
      <c r="C15" s="92" t="s">
        <v>183</v>
      </c>
      <c r="D15" s="92">
        <v>150</v>
      </c>
      <c r="E15" s="33">
        <v>0</v>
      </c>
      <c r="F15" s="33">
        <v>0</v>
      </c>
      <c r="G15" s="33">
        <v>0</v>
      </c>
      <c r="H15" s="31">
        <f>(D15*E15)</f>
        <v>0</v>
      </c>
      <c r="I15" s="31">
        <f>(D15*F15)</f>
        <v>0</v>
      </c>
      <c r="J15" s="31">
        <f>(D15*G15)</f>
        <v>0</v>
      </c>
      <c r="K15" s="68">
        <f>(E15*D15)</f>
        <v>0</v>
      </c>
      <c r="L15" s="68">
        <f>(F15*D15)</f>
        <v>0</v>
      </c>
      <c r="M15" s="68">
        <f>(G15*D15)</f>
        <v>0</v>
      </c>
    </row>
    <row r="16" spans="1:13" x14ac:dyDescent="0.2">
      <c r="A16" s="92" t="s">
        <v>15</v>
      </c>
      <c r="B16" s="92" t="s">
        <v>3</v>
      </c>
      <c r="C16" s="92" t="s">
        <v>183</v>
      </c>
      <c r="D16" s="92">
        <v>150</v>
      </c>
      <c r="E16" s="33">
        <v>0</v>
      </c>
      <c r="F16" s="33">
        <v>0</v>
      </c>
      <c r="G16" s="33">
        <v>0</v>
      </c>
      <c r="H16" s="31">
        <f t="shared" ref="H16:H74" si="0">(D16*E16)</f>
        <v>0</v>
      </c>
      <c r="I16" s="31">
        <f t="shared" ref="I16:I74" si="1">(D16*F16)</f>
        <v>0</v>
      </c>
      <c r="J16" s="31">
        <f t="shared" ref="J16:J74" si="2">(D16*G16)</f>
        <v>0</v>
      </c>
      <c r="K16" s="68">
        <f>(E16*D16)</f>
        <v>0</v>
      </c>
      <c r="L16" s="68">
        <f t="shared" ref="L16:L73" si="3">(F16*D16)</f>
        <v>0</v>
      </c>
      <c r="M16" s="68">
        <f t="shared" ref="M16:M74" si="4">(G16*D16)</f>
        <v>0</v>
      </c>
    </row>
    <row r="17" spans="1:13" x14ac:dyDescent="0.2">
      <c r="A17" s="92" t="s">
        <v>16</v>
      </c>
      <c r="B17" s="92" t="s">
        <v>3</v>
      </c>
      <c r="C17" s="92" t="s">
        <v>183</v>
      </c>
      <c r="D17" s="92">
        <v>150</v>
      </c>
      <c r="E17" s="33">
        <v>0</v>
      </c>
      <c r="F17" s="33">
        <v>0</v>
      </c>
      <c r="G17" s="33">
        <v>0</v>
      </c>
      <c r="H17" s="31">
        <f t="shared" si="0"/>
        <v>0</v>
      </c>
      <c r="I17" s="31">
        <f t="shared" si="1"/>
        <v>0</v>
      </c>
      <c r="J17" s="31">
        <f t="shared" si="2"/>
        <v>0</v>
      </c>
      <c r="K17" s="68">
        <f>(E17*D17)</f>
        <v>0</v>
      </c>
      <c r="L17" s="68">
        <f t="shared" si="3"/>
        <v>0</v>
      </c>
      <c r="M17" s="68">
        <f t="shared" si="4"/>
        <v>0</v>
      </c>
    </row>
    <row r="18" spans="1:13" x14ac:dyDescent="0.2">
      <c r="A18" s="92" t="s">
        <v>107</v>
      </c>
      <c r="B18" s="92" t="s">
        <v>3</v>
      </c>
      <c r="C18" s="92" t="s">
        <v>183</v>
      </c>
      <c r="D18" s="92">
        <v>150</v>
      </c>
      <c r="E18" s="33">
        <v>0</v>
      </c>
      <c r="F18" s="33">
        <v>0</v>
      </c>
      <c r="G18" s="33">
        <v>0</v>
      </c>
      <c r="H18" s="31">
        <f t="shared" si="0"/>
        <v>0</v>
      </c>
      <c r="I18" s="31">
        <f t="shared" si="1"/>
        <v>0</v>
      </c>
      <c r="J18" s="31">
        <f t="shared" si="2"/>
        <v>0</v>
      </c>
      <c r="K18" s="68">
        <f t="shared" ref="K18:K74" si="5">(E18*D18)</f>
        <v>0</v>
      </c>
      <c r="L18" s="68">
        <f t="shared" si="3"/>
        <v>0</v>
      </c>
      <c r="M18" s="68">
        <f t="shared" si="4"/>
        <v>0</v>
      </c>
    </row>
    <row r="19" spans="1:13" x14ac:dyDescent="0.2">
      <c r="A19" s="92" t="s">
        <v>34</v>
      </c>
      <c r="B19" s="92" t="s">
        <v>35</v>
      </c>
      <c r="C19" s="92" t="s">
        <v>183</v>
      </c>
      <c r="D19" s="92">
        <v>140</v>
      </c>
      <c r="E19" s="33">
        <v>0</v>
      </c>
      <c r="F19" s="33">
        <v>0</v>
      </c>
      <c r="G19" s="33">
        <v>0</v>
      </c>
      <c r="H19" s="31">
        <f t="shared" si="0"/>
        <v>0</v>
      </c>
      <c r="I19" s="31">
        <f t="shared" si="1"/>
        <v>0</v>
      </c>
      <c r="J19" s="31">
        <f t="shared" si="2"/>
        <v>0</v>
      </c>
      <c r="K19" s="68">
        <f t="shared" si="5"/>
        <v>0</v>
      </c>
      <c r="L19" s="68">
        <f t="shared" si="3"/>
        <v>0</v>
      </c>
      <c r="M19" s="68">
        <f t="shared" si="4"/>
        <v>0</v>
      </c>
    </row>
    <row r="20" spans="1:13" x14ac:dyDescent="0.2">
      <c r="A20" s="92" t="s">
        <v>36</v>
      </c>
      <c r="B20" s="92" t="s">
        <v>37</v>
      </c>
      <c r="C20" s="92" t="s">
        <v>183</v>
      </c>
      <c r="D20" s="92">
        <v>140</v>
      </c>
      <c r="E20" s="33">
        <v>0</v>
      </c>
      <c r="F20" s="33">
        <v>0</v>
      </c>
      <c r="G20" s="33">
        <v>0</v>
      </c>
      <c r="H20" s="31">
        <f t="shared" si="0"/>
        <v>0</v>
      </c>
      <c r="I20" s="31">
        <f t="shared" si="1"/>
        <v>0</v>
      </c>
      <c r="J20" s="31">
        <f t="shared" si="2"/>
        <v>0</v>
      </c>
      <c r="K20" s="68">
        <f t="shared" si="5"/>
        <v>0</v>
      </c>
      <c r="L20" s="68">
        <f t="shared" si="3"/>
        <v>0</v>
      </c>
      <c r="M20" s="68">
        <f t="shared" si="4"/>
        <v>0</v>
      </c>
    </row>
    <row r="21" spans="1:13" x14ac:dyDescent="0.2">
      <c r="A21" s="92" t="s">
        <v>39</v>
      </c>
      <c r="B21" s="92" t="s">
        <v>35</v>
      </c>
      <c r="C21" s="92" t="s">
        <v>183</v>
      </c>
      <c r="D21" s="92">
        <v>140</v>
      </c>
      <c r="E21" s="33">
        <v>0</v>
      </c>
      <c r="F21" s="33">
        <v>0</v>
      </c>
      <c r="G21" s="33">
        <v>0</v>
      </c>
      <c r="H21" s="31">
        <f t="shared" si="0"/>
        <v>0</v>
      </c>
      <c r="I21" s="31">
        <f t="shared" si="1"/>
        <v>0</v>
      </c>
      <c r="J21" s="31">
        <f t="shared" si="2"/>
        <v>0</v>
      </c>
      <c r="K21" s="68">
        <f t="shared" si="5"/>
        <v>0</v>
      </c>
      <c r="L21" s="68">
        <f t="shared" si="3"/>
        <v>0</v>
      </c>
      <c r="M21" s="68">
        <f t="shared" si="4"/>
        <v>0</v>
      </c>
    </row>
    <row r="22" spans="1:13" x14ac:dyDescent="0.2">
      <c r="A22" s="92" t="s">
        <v>6</v>
      </c>
      <c r="B22" s="92" t="s">
        <v>7</v>
      </c>
      <c r="C22" s="92" t="s">
        <v>183</v>
      </c>
      <c r="D22" s="92">
        <v>300</v>
      </c>
      <c r="E22" s="33">
        <v>0</v>
      </c>
      <c r="F22" s="33">
        <v>0</v>
      </c>
      <c r="G22" s="33">
        <v>0</v>
      </c>
      <c r="H22" s="31">
        <f t="shared" si="0"/>
        <v>0</v>
      </c>
      <c r="I22" s="31">
        <f t="shared" si="1"/>
        <v>0</v>
      </c>
      <c r="J22" s="31">
        <f t="shared" si="2"/>
        <v>0</v>
      </c>
      <c r="K22" s="68">
        <f t="shared" si="5"/>
        <v>0</v>
      </c>
      <c r="L22" s="68">
        <f t="shared" si="3"/>
        <v>0</v>
      </c>
      <c r="M22" s="68">
        <f t="shared" si="4"/>
        <v>0</v>
      </c>
    </row>
    <row r="23" spans="1:13" x14ac:dyDescent="0.2">
      <c r="A23" s="92" t="s">
        <v>101</v>
      </c>
      <c r="B23" s="92" t="s">
        <v>7</v>
      </c>
      <c r="C23" s="92" t="s">
        <v>183</v>
      </c>
      <c r="D23" s="92">
        <v>300</v>
      </c>
      <c r="E23" s="33">
        <v>0</v>
      </c>
      <c r="F23" s="33">
        <v>0</v>
      </c>
      <c r="G23" s="33">
        <v>0</v>
      </c>
      <c r="H23" s="31">
        <f t="shared" si="0"/>
        <v>0</v>
      </c>
      <c r="I23" s="31">
        <f t="shared" si="1"/>
        <v>0</v>
      </c>
      <c r="J23" s="31">
        <f t="shared" si="2"/>
        <v>0</v>
      </c>
      <c r="K23" s="68">
        <f t="shared" si="5"/>
        <v>0</v>
      </c>
      <c r="L23" s="68">
        <f t="shared" si="3"/>
        <v>0</v>
      </c>
      <c r="M23" s="68">
        <f t="shared" si="4"/>
        <v>0</v>
      </c>
    </row>
    <row r="24" spans="1:13" x14ac:dyDescent="0.2">
      <c r="A24" s="92" t="s">
        <v>14</v>
      </c>
      <c r="B24" s="92" t="s">
        <v>93</v>
      </c>
      <c r="C24" s="92" t="s">
        <v>183</v>
      </c>
      <c r="D24" s="92">
        <v>450</v>
      </c>
      <c r="E24" s="33">
        <v>0</v>
      </c>
      <c r="F24" s="33">
        <v>0</v>
      </c>
      <c r="G24" s="33">
        <v>0</v>
      </c>
      <c r="H24" s="31">
        <f t="shared" si="0"/>
        <v>0</v>
      </c>
      <c r="I24" s="31">
        <f t="shared" si="1"/>
        <v>0</v>
      </c>
      <c r="J24" s="31">
        <f t="shared" si="2"/>
        <v>0</v>
      </c>
      <c r="K24" s="68">
        <f t="shared" si="5"/>
        <v>0</v>
      </c>
      <c r="L24" s="68">
        <f t="shared" si="3"/>
        <v>0</v>
      </c>
      <c r="M24" s="68">
        <f t="shared" si="4"/>
        <v>0</v>
      </c>
    </row>
    <row r="25" spans="1:13" x14ac:dyDescent="0.2">
      <c r="A25" s="92" t="s">
        <v>4</v>
      </c>
      <c r="B25" s="92" t="s">
        <v>5</v>
      </c>
      <c r="C25" s="92" t="s">
        <v>183</v>
      </c>
      <c r="D25" s="92">
        <v>200</v>
      </c>
      <c r="E25" s="33">
        <v>0</v>
      </c>
      <c r="F25" s="33">
        <v>0</v>
      </c>
      <c r="G25" s="33">
        <v>0</v>
      </c>
      <c r="H25" s="31">
        <f t="shared" si="0"/>
        <v>0</v>
      </c>
      <c r="I25" s="31">
        <f t="shared" si="1"/>
        <v>0</v>
      </c>
      <c r="J25" s="31">
        <f t="shared" si="2"/>
        <v>0</v>
      </c>
      <c r="K25" s="68">
        <f t="shared" si="5"/>
        <v>0</v>
      </c>
      <c r="L25" s="68">
        <f t="shared" si="3"/>
        <v>0</v>
      </c>
      <c r="M25" s="68">
        <f t="shared" si="4"/>
        <v>0</v>
      </c>
    </row>
    <row r="26" spans="1:13" x14ac:dyDescent="0.2">
      <c r="A26" s="92" t="s">
        <v>102</v>
      </c>
      <c r="B26" s="92" t="s">
        <v>5</v>
      </c>
      <c r="C26" s="92" t="s">
        <v>183</v>
      </c>
      <c r="D26" s="92">
        <v>100</v>
      </c>
      <c r="E26" s="33">
        <v>0</v>
      </c>
      <c r="F26" s="33">
        <v>0</v>
      </c>
      <c r="G26" s="33">
        <v>0</v>
      </c>
      <c r="H26" s="31">
        <f t="shared" si="0"/>
        <v>0</v>
      </c>
      <c r="I26" s="31">
        <f t="shared" si="1"/>
        <v>0</v>
      </c>
      <c r="J26" s="31">
        <f t="shared" si="2"/>
        <v>0</v>
      </c>
      <c r="K26" s="68">
        <f t="shared" si="5"/>
        <v>0</v>
      </c>
      <c r="L26" s="68">
        <f t="shared" si="3"/>
        <v>0</v>
      </c>
      <c r="M26" s="68">
        <f t="shared" si="4"/>
        <v>0</v>
      </c>
    </row>
    <row r="27" spans="1:13" x14ac:dyDescent="0.2">
      <c r="A27" s="92" t="s">
        <v>17</v>
      </c>
      <c r="B27" s="92" t="s">
        <v>5</v>
      </c>
      <c r="C27" s="92" t="s">
        <v>183</v>
      </c>
      <c r="D27" s="92">
        <v>200</v>
      </c>
      <c r="E27" s="33">
        <v>0</v>
      </c>
      <c r="F27" s="33">
        <v>0</v>
      </c>
      <c r="G27" s="33">
        <v>0</v>
      </c>
      <c r="H27" s="31">
        <f t="shared" si="0"/>
        <v>0</v>
      </c>
      <c r="I27" s="31">
        <f t="shared" si="1"/>
        <v>0</v>
      </c>
      <c r="J27" s="31">
        <f t="shared" si="2"/>
        <v>0</v>
      </c>
      <c r="K27" s="68">
        <f t="shared" si="5"/>
        <v>0</v>
      </c>
      <c r="L27" s="68">
        <f t="shared" si="3"/>
        <v>0</v>
      </c>
      <c r="M27" s="68">
        <f t="shared" si="4"/>
        <v>0</v>
      </c>
    </row>
    <row r="28" spans="1:13" x14ac:dyDescent="0.2">
      <c r="A28" s="92" t="s">
        <v>18</v>
      </c>
      <c r="B28" s="92" t="s">
        <v>5</v>
      </c>
      <c r="C28" s="92" t="s">
        <v>183</v>
      </c>
      <c r="D28" s="92">
        <v>200</v>
      </c>
      <c r="E28" s="33">
        <v>0</v>
      </c>
      <c r="F28" s="33">
        <v>0</v>
      </c>
      <c r="G28" s="33">
        <v>0</v>
      </c>
      <c r="H28" s="31">
        <f t="shared" si="0"/>
        <v>0</v>
      </c>
      <c r="I28" s="31">
        <f t="shared" si="1"/>
        <v>0</v>
      </c>
      <c r="J28" s="31">
        <f t="shared" si="2"/>
        <v>0</v>
      </c>
      <c r="K28" s="68">
        <f t="shared" si="5"/>
        <v>0</v>
      </c>
      <c r="L28" s="68">
        <f t="shared" si="3"/>
        <v>0</v>
      </c>
      <c r="M28" s="68">
        <f t="shared" si="4"/>
        <v>0</v>
      </c>
    </row>
    <row r="29" spans="1:13" x14ac:dyDescent="0.2">
      <c r="A29" s="92" t="s">
        <v>49</v>
      </c>
      <c r="B29" s="92" t="s">
        <v>5</v>
      </c>
      <c r="C29" s="92" t="s">
        <v>183</v>
      </c>
      <c r="D29" s="92">
        <v>300</v>
      </c>
      <c r="E29" s="33">
        <v>0</v>
      </c>
      <c r="F29" s="33">
        <v>0</v>
      </c>
      <c r="G29" s="33">
        <v>0</v>
      </c>
      <c r="H29" s="31">
        <f t="shared" si="0"/>
        <v>0</v>
      </c>
      <c r="I29" s="31">
        <f t="shared" si="1"/>
        <v>0</v>
      </c>
      <c r="J29" s="31">
        <f t="shared" si="2"/>
        <v>0</v>
      </c>
      <c r="K29" s="68">
        <f t="shared" si="5"/>
        <v>0</v>
      </c>
      <c r="L29" s="68">
        <f t="shared" si="3"/>
        <v>0</v>
      </c>
      <c r="M29" s="68">
        <f t="shared" si="4"/>
        <v>0</v>
      </c>
    </row>
    <row r="30" spans="1:13" x14ac:dyDescent="0.2">
      <c r="A30" s="93" t="s">
        <v>95</v>
      </c>
      <c r="B30" s="93" t="s">
        <v>5</v>
      </c>
      <c r="C30" s="93" t="s">
        <v>183</v>
      </c>
      <c r="D30" s="93">
        <v>200</v>
      </c>
      <c r="E30" s="33">
        <v>0</v>
      </c>
      <c r="F30" s="33">
        <v>0</v>
      </c>
      <c r="G30" s="33">
        <v>0</v>
      </c>
      <c r="H30" s="31">
        <f t="shared" si="0"/>
        <v>0</v>
      </c>
      <c r="I30" s="31">
        <f t="shared" si="1"/>
        <v>0</v>
      </c>
      <c r="J30" s="31">
        <f t="shared" si="2"/>
        <v>0</v>
      </c>
      <c r="K30" s="68">
        <f t="shared" si="5"/>
        <v>0</v>
      </c>
      <c r="L30" s="68">
        <f t="shared" si="3"/>
        <v>0</v>
      </c>
      <c r="M30" s="68">
        <f t="shared" si="4"/>
        <v>0</v>
      </c>
    </row>
    <row r="31" spans="1:13" x14ac:dyDescent="0.2">
      <c r="A31" s="93" t="s">
        <v>109</v>
      </c>
      <c r="B31" s="93" t="s">
        <v>110</v>
      </c>
      <c r="C31" s="93" t="s">
        <v>183</v>
      </c>
      <c r="D31" s="93">
        <v>240</v>
      </c>
      <c r="E31" s="33">
        <v>0</v>
      </c>
      <c r="F31" s="33">
        <v>0</v>
      </c>
      <c r="G31" s="33">
        <v>0</v>
      </c>
      <c r="H31" s="31">
        <f t="shared" si="0"/>
        <v>0</v>
      </c>
      <c r="I31" s="31">
        <f t="shared" si="1"/>
        <v>0</v>
      </c>
      <c r="J31" s="31">
        <f t="shared" si="2"/>
        <v>0</v>
      </c>
      <c r="K31" s="68">
        <f t="shared" si="5"/>
        <v>0</v>
      </c>
      <c r="L31" s="68">
        <f t="shared" si="3"/>
        <v>0</v>
      </c>
      <c r="M31" s="68">
        <f t="shared" si="4"/>
        <v>0</v>
      </c>
    </row>
    <row r="32" spans="1:13" x14ac:dyDescent="0.2">
      <c r="A32" s="92" t="s">
        <v>10</v>
      </c>
      <c r="B32" s="92" t="s">
        <v>11</v>
      </c>
      <c r="C32" s="92" t="s">
        <v>183</v>
      </c>
      <c r="D32" s="92">
        <v>200</v>
      </c>
      <c r="E32" s="33">
        <v>0</v>
      </c>
      <c r="F32" s="33">
        <v>0</v>
      </c>
      <c r="G32" s="33">
        <v>0</v>
      </c>
      <c r="H32" s="31">
        <f t="shared" si="0"/>
        <v>0</v>
      </c>
      <c r="I32" s="31">
        <f t="shared" si="1"/>
        <v>0</v>
      </c>
      <c r="J32" s="31">
        <f t="shared" si="2"/>
        <v>0</v>
      </c>
      <c r="K32" s="68">
        <f t="shared" si="5"/>
        <v>0</v>
      </c>
      <c r="L32" s="68">
        <f t="shared" si="3"/>
        <v>0</v>
      </c>
      <c r="M32" s="68">
        <f t="shared" si="4"/>
        <v>0</v>
      </c>
    </row>
    <row r="33" spans="1:13" x14ac:dyDescent="0.2">
      <c r="A33" s="93" t="s">
        <v>27</v>
      </c>
      <c r="B33" s="93" t="s">
        <v>28</v>
      </c>
      <c r="C33" s="93" t="s">
        <v>183</v>
      </c>
      <c r="D33" s="93">
        <v>300</v>
      </c>
      <c r="E33" s="33">
        <v>0</v>
      </c>
      <c r="F33" s="33">
        <v>0</v>
      </c>
      <c r="G33" s="33">
        <v>0</v>
      </c>
      <c r="H33" s="31">
        <f t="shared" si="0"/>
        <v>0</v>
      </c>
      <c r="I33" s="31">
        <f t="shared" si="1"/>
        <v>0</v>
      </c>
      <c r="J33" s="31">
        <f t="shared" si="2"/>
        <v>0</v>
      </c>
      <c r="K33" s="68">
        <f t="shared" si="5"/>
        <v>0</v>
      </c>
      <c r="L33" s="68">
        <f t="shared" si="3"/>
        <v>0</v>
      </c>
      <c r="M33" s="68">
        <f t="shared" si="4"/>
        <v>0</v>
      </c>
    </row>
    <row r="34" spans="1:13" x14ac:dyDescent="0.2">
      <c r="A34" s="93" t="s">
        <v>98</v>
      </c>
      <c r="B34" s="93" t="s">
        <v>28</v>
      </c>
      <c r="C34" s="93" t="s">
        <v>183</v>
      </c>
      <c r="D34" s="93">
        <v>300</v>
      </c>
      <c r="E34" s="33">
        <v>0</v>
      </c>
      <c r="F34" s="33">
        <v>0</v>
      </c>
      <c r="G34" s="33">
        <v>0</v>
      </c>
      <c r="H34" s="31">
        <f t="shared" si="0"/>
        <v>0</v>
      </c>
      <c r="I34" s="31">
        <f t="shared" si="1"/>
        <v>0</v>
      </c>
      <c r="J34" s="31">
        <f t="shared" si="2"/>
        <v>0</v>
      </c>
      <c r="K34" s="68">
        <f t="shared" si="5"/>
        <v>0</v>
      </c>
      <c r="L34" s="68">
        <f t="shared" si="3"/>
        <v>0</v>
      </c>
      <c r="M34" s="68">
        <f t="shared" si="4"/>
        <v>0</v>
      </c>
    </row>
    <row r="35" spans="1:13" x14ac:dyDescent="0.2">
      <c r="A35" s="93" t="s">
        <v>103</v>
      </c>
      <c r="B35" s="93" t="s">
        <v>28</v>
      </c>
      <c r="C35" s="93" t="s">
        <v>183</v>
      </c>
      <c r="D35" s="93">
        <v>300</v>
      </c>
      <c r="E35" s="33">
        <v>0</v>
      </c>
      <c r="F35" s="33">
        <v>0</v>
      </c>
      <c r="G35" s="33">
        <v>0</v>
      </c>
      <c r="H35" s="31">
        <f t="shared" si="0"/>
        <v>0</v>
      </c>
      <c r="I35" s="31">
        <f t="shared" si="1"/>
        <v>0</v>
      </c>
      <c r="J35" s="31">
        <f t="shared" si="2"/>
        <v>0</v>
      </c>
      <c r="K35" s="68">
        <f t="shared" si="5"/>
        <v>0</v>
      </c>
      <c r="L35" s="68">
        <f t="shared" si="3"/>
        <v>0</v>
      </c>
      <c r="M35" s="68">
        <f t="shared" si="4"/>
        <v>0</v>
      </c>
    </row>
    <row r="36" spans="1:13" x14ac:dyDescent="0.2">
      <c r="A36" s="93" t="s">
        <v>29</v>
      </c>
      <c r="B36" s="93" t="s">
        <v>30</v>
      </c>
      <c r="C36" s="93" t="s">
        <v>183</v>
      </c>
      <c r="D36" s="93">
        <v>300</v>
      </c>
      <c r="E36" s="33">
        <v>0</v>
      </c>
      <c r="F36" s="33">
        <v>0</v>
      </c>
      <c r="G36" s="33">
        <v>0</v>
      </c>
      <c r="H36" s="31">
        <f t="shared" si="0"/>
        <v>0</v>
      </c>
      <c r="I36" s="31">
        <f t="shared" si="1"/>
        <v>0</v>
      </c>
      <c r="J36" s="31">
        <f t="shared" si="2"/>
        <v>0</v>
      </c>
      <c r="K36" s="68">
        <f t="shared" si="5"/>
        <v>0</v>
      </c>
      <c r="L36" s="68">
        <f t="shared" si="3"/>
        <v>0</v>
      </c>
      <c r="M36" s="68">
        <f t="shared" si="4"/>
        <v>0</v>
      </c>
    </row>
    <row r="37" spans="1:13" x14ac:dyDescent="0.2">
      <c r="A37" s="93" t="s">
        <v>97</v>
      </c>
      <c r="B37" s="93" t="s">
        <v>30</v>
      </c>
      <c r="C37" s="93" t="s">
        <v>183</v>
      </c>
      <c r="D37" s="93">
        <v>300</v>
      </c>
      <c r="E37" s="33">
        <v>0</v>
      </c>
      <c r="F37" s="33">
        <v>0</v>
      </c>
      <c r="G37" s="33">
        <v>0</v>
      </c>
      <c r="H37" s="31">
        <f t="shared" si="0"/>
        <v>0</v>
      </c>
      <c r="I37" s="31">
        <f t="shared" si="1"/>
        <v>0</v>
      </c>
      <c r="J37" s="31">
        <f t="shared" si="2"/>
        <v>0</v>
      </c>
      <c r="K37" s="68">
        <f t="shared" si="5"/>
        <v>0</v>
      </c>
      <c r="L37" s="68">
        <f t="shared" si="3"/>
        <v>0</v>
      </c>
      <c r="M37" s="68">
        <f t="shared" si="4"/>
        <v>0</v>
      </c>
    </row>
    <row r="38" spans="1:13" x14ac:dyDescent="0.2">
      <c r="A38" s="93" t="s">
        <v>106</v>
      </c>
      <c r="B38" s="93" t="s">
        <v>30</v>
      </c>
      <c r="C38" s="93" t="s">
        <v>183</v>
      </c>
      <c r="D38" s="93">
        <v>300</v>
      </c>
      <c r="E38" s="33">
        <v>0</v>
      </c>
      <c r="F38" s="33">
        <v>0</v>
      </c>
      <c r="G38" s="33">
        <v>0</v>
      </c>
      <c r="H38" s="31">
        <f t="shared" si="0"/>
        <v>0</v>
      </c>
      <c r="I38" s="31">
        <f t="shared" si="1"/>
        <v>0</v>
      </c>
      <c r="J38" s="31">
        <f t="shared" si="2"/>
        <v>0</v>
      </c>
      <c r="K38" s="68">
        <f t="shared" si="5"/>
        <v>0</v>
      </c>
      <c r="L38" s="68">
        <f t="shared" si="3"/>
        <v>0</v>
      </c>
      <c r="M38" s="68">
        <f t="shared" si="4"/>
        <v>0</v>
      </c>
    </row>
    <row r="39" spans="1:13" x14ac:dyDescent="0.2">
      <c r="A39" s="92" t="s">
        <v>8</v>
      </c>
      <c r="B39" s="92" t="s">
        <v>9</v>
      </c>
      <c r="C39" s="92" t="s">
        <v>183</v>
      </c>
      <c r="D39" s="92">
        <v>100</v>
      </c>
      <c r="E39" s="33">
        <v>0</v>
      </c>
      <c r="F39" s="33">
        <v>0</v>
      </c>
      <c r="G39" s="33">
        <v>0</v>
      </c>
      <c r="H39" s="31">
        <f t="shared" si="0"/>
        <v>0</v>
      </c>
      <c r="I39" s="31">
        <f t="shared" si="1"/>
        <v>0</v>
      </c>
      <c r="J39" s="31">
        <f t="shared" si="2"/>
        <v>0</v>
      </c>
      <c r="K39" s="68">
        <f t="shared" si="5"/>
        <v>0</v>
      </c>
      <c r="L39" s="68">
        <f t="shared" si="3"/>
        <v>0</v>
      </c>
      <c r="M39" s="68">
        <f t="shared" si="4"/>
        <v>0</v>
      </c>
    </row>
    <row r="40" spans="1:13" x14ac:dyDescent="0.2">
      <c r="A40" s="93" t="s">
        <v>104</v>
      </c>
      <c r="B40" s="93" t="s">
        <v>105</v>
      </c>
      <c r="C40" s="93" t="s">
        <v>183</v>
      </c>
      <c r="D40" s="93">
        <v>180</v>
      </c>
      <c r="E40" s="33">
        <v>0</v>
      </c>
      <c r="F40" s="33">
        <v>0</v>
      </c>
      <c r="G40" s="33">
        <v>0</v>
      </c>
      <c r="H40" s="31">
        <f t="shared" si="0"/>
        <v>0</v>
      </c>
      <c r="I40" s="31">
        <f t="shared" si="1"/>
        <v>0</v>
      </c>
      <c r="J40" s="31">
        <f t="shared" si="2"/>
        <v>0</v>
      </c>
      <c r="K40" s="68">
        <f t="shared" si="5"/>
        <v>0</v>
      </c>
      <c r="L40" s="68">
        <f t="shared" si="3"/>
        <v>0</v>
      </c>
      <c r="M40" s="68">
        <f t="shared" si="4"/>
        <v>0</v>
      </c>
    </row>
    <row r="41" spans="1:13" x14ac:dyDescent="0.2">
      <c r="A41" s="93" t="s">
        <v>99</v>
      </c>
      <c r="B41" s="93" t="s">
        <v>100</v>
      </c>
      <c r="C41" s="93" t="s">
        <v>183</v>
      </c>
      <c r="D41" s="93">
        <v>150</v>
      </c>
      <c r="E41" s="33">
        <v>0</v>
      </c>
      <c r="F41" s="33">
        <v>0</v>
      </c>
      <c r="G41" s="33">
        <v>0</v>
      </c>
      <c r="H41" s="31">
        <f t="shared" si="0"/>
        <v>0</v>
      </c>
      <c r="I41" s="31">
        <f t="shared" si="1"/>
        <v>0</v>
      </c>
      <c r="J41" s="31">
        <f t="shared" si="2"/>
        <v>0</v>
      </c>
      <c r="K41" s="68">
        <f t="shared" si="5"/>
        <v>0</v>
      </c>
      <c r="L41" s="68">
        <f t="shared" si="3"/>
        <v>0</v>
      </c>
      <c r="M41" s="68">
        <f t="shared" si="4"/>
        <v>0</v>
      </c>
    </row>
    <row r="42" spans="1:13" x14ac:dyDescent="0.2">
      <c r="A42" s="94" t="s">
        <v>75</v>
      </c>
      <c r="B42" s="94" t="s">
        <v>76</v>
      </c>
      <c r="C42" s="94" t="s">
        <v>184</v>
      </c>
      <c r="D42" s="93">
        <v>25</v>
      </c>
      <c r="E42" s="33">
        <v>0</v>
      </c>
      <c r="F42" s="33">
        <v>0</v>
      </c>
      <c r="G42" s="33">
        <v>0</v>
      </c>
      <c r="H42" s="31">
        <f t="shared" si="0"/>
        <v>0</v>
      </c>
      <c r="I42" s="31">
        <f t="shared" si="1"/>
        <v>0</v>
      </c>
      <c r="J42" s="31">
        <f t="shared" si="2"/>
        <v>0</v>
      </c>
      <c r="K42" s="68">
        <f t="shared" si="5"/>
        <v>0</v>
      </c>
      <c r="L42" s="68">
        <f t="shared" si="3"/>
        <v>0</v>
      </c>
      <c r="M42" s="68">
        <f t="shared" si="4"/>
        <v>0</v>
      </c>
    </row>
    <row r="43" spans="1:13" x14ac:dyDescent="0.2">
      <c r="A43" s="94" t="s">
        <v>77</v>
      </c>
      <c r="B43" s="94" t="s">
        <v>78</v>
      </c>
      <c r="C43" s="94" t="s">
        <v>184</v>
      </c>
      <c r="D43" s="93">
        <v>200</v>
      </c>
      <c r="E43" s="33">
        <v>0</v>
      </c>
      <c r="F43" s="33">
        <v>0</v>
      </c>
      <c r="G43" s="33">
        <v>0</v>
      </c>
      <c r="H43" s="31">
        <f t="shared" si="0"/>
        <v>0</v>
      </c>
      <c r="I43" s="31">
        <f t="shared" si="1"/>
        <v>0</v>
      </c>
      <c r="J43" s="31">
        <f t="shared" si="2"/>
        <v>0</v>
      </c>
      <c r="K43" s="68">
        <f t="shared" si="5"/>
        <v>0</v>
      </c>
      <c r="L43" s="68">
        <f t="shared" si="3"/>
        <v>0</v>
      </c>
      <c r="M43" s="68">
        <f t="shared" si="4"/>
        <v>0</v>
      </c>
    </row>
    <row r="44" spans="1:13" x14ac:dyDescent="0.2">
      <c r="A44" s="94" t="s">
        <v>108</v>
      </c>
      <c r="B44" s="94" t="s">
        <v>78</v>
      </c>
      <c r="C44" s="94" t="s">
        <v>184</v>
      </c>
      <c r="D44" s="93">
        <v>50</v>
      </c>
      <c r="E44" s="33">
        <v>0</v>
      </c>
      <c r="F44" s="33">
        <v>0</v>
      </c>
      <c r="G44" s="33">
        <v>0</v>
      </c>
      <c r="H44" s="31">
        <f t="shared" si="0"/>
        <v>0</v>
      </c>
      <c r="I44" s="31">
        <f t="shared" si="1"/>
        <v>0</v>
      </c>
      <c r="J44" s="31">
        <f t="shared" si="2"/>
        <v>0</v>
      </c>
      <c r="K44" s="68">
        <f t="shared" si="5"/>
        <v>0</v>
      </c>
      <c r="L44" s="68">
        <f t="shared" si="3"/>
        <v>0</v>
      </c>
      <c r="M44" s="68">
        <f t="shared" si="4"/>
        <v>0</v>
      </c>
    </row>
    <row r="45" spans="1:13" x14ac:dyDescent="0.2">
      <c r="A45" s="94" t="s">
        <v>79</v>
      </c>
      <c r="B45" s="94" t="s">
        <v>80</v>
      </c>
      <c r="C45" s="94" t="s">
        <v>184</v>
      </c>
      <c r="D45" s="93">
        <v>100</v>
      </c>
      <c r="E45" s="33">
        <v>0</v>
      </c>
      <c r="F45" s="33">
        <v>0</v>
      </c>
      <c r="G45" s="33">
        <v>0</v>
      </c>
      <c r="H45" s="31">
        <f t="shared" si="0"/>
        <v>0</v>
      </c>
      <c r="I45" s="31">
        <f t="shared" si="1"/>
        <v>0</v>
      </c>
      <c r="J45" s="31">
        <f t="shared" si="2"/>
        <v>0</v>
      </c>
      <c r="K45" s="68">
        <f t="shared" si="5"/>
        <v>0</v>
      </c>
      <c r="L45" s="68">
        <f t="shared" si="3"/>
        <v>0</v>
      </c>
      <c r="M45" s="68">
        <f t="shared" si="4"/>
        <v>0</v>
      </c>
    </row>
    <row r="46" spans="1:13" x14ac:dyDescent="0.2">
      <c r="A46" s="94" t="s">
        <v>81</v>
      </c>
      <c r="B46" s="94" t="s">
        <v>80</v>
      </c>
      <c r="C46" s="94" t="s">
        <v>184</v>
      </c>
      <c r="D46" s="93">
        <v>100</v>
      </c>
      <c r="E46" s="33">
        <v>0</v>
      </c>
      <c r="F46" s="33">
        <v>0</v>
      </c>
      <c r="G46" s="33">
        <v>0</v>
      </c>
      <c r="H46" s="31">
        <f t="shared" si="0"/>
        <v>0</v>
      </c>
      <c r="I46" s="31">
        <f t="shared" si="1"/>
        <v>0</v>
      </c>
      <c r="J46" s="31">
        <f t="shared" si="2"/>
        <v>0</v>
      </c>
      <c r="K46" s="68">
        <f t="shared" si="5"/>
        <v>0</v>
      </c>
      <c r="L46" s="68">
        <f t="shared" si="3"/>
        <v>0</v>
      </c>
      <c r="M46" s="68">
        <f t="shared" si="4"/>
        <v>0</v>
      </c>
    </row>
    <row r="47" spans="1:13" x14ac:dyDescent="0.2">
      <c r="A47" s="94" t="s">
        <v>96</v>
      </c>
      <c r="B47" s="94" t="s">
        <v>80</v>
      </c>
      <c r="C47" s="94" t="s">
        <v>184</v>
      </c>
      <c r="D47" s="93">
        <v>100</v>
      </c>
      <c r="E47" s="33">
        <v>0</v>
      </c>
      <c r="F47" s="33">
        <v>0</v>
      </c>
      <c r="G47" s="33">
        <v>0</v>
      </c>
      <c r="H47" s="31">
        <f t="shared" si="0"/>
        <v>0</v>
      </c>
      <c r="I47" s="31">
        <f t="shared" si="1"/>
        <v>0</v>
      </c>
      <c r="J47" s="31">
        <f t="shared" si="2"/>
        <v>0</v>
      </c>
      <c r="K47" s="68">
        <f t="shared" si="5"/>
        <v>0</v>
      </c>
      <c r="L47" s="68">
        <f t="shared" si="3"/>
        <v>0</v>
      </c>
      <c r="M47" s="68">
        <f t="shared" si="4"/>
        <v>0</v>
      </c>
    </row>
    <row r="48" spans="1:13" x14ac:dyDescent="0.2">
      <c r="A48" s="94" t="s">
        <v>82</v>
      </c>
      <c r="B48" s="94" t="s">
        <v>83</v>
      </c>
      <c r="C48" s="94" t="s">
        <v>184</v>
      </c>
      <c r="D48" s="93">
        <v>180</v>
      </c>
      <c r="E48" s="33">
        <v>0</v>
      </c>
      <c r="F48" s="33">
        <v>0</v>
      </c>
      <c r="G48" s="33">
        <v>0</v>
      </c>
      <c r="H48" s="31">
        <f t="shared" si="0"/>
        <v>0</v>
      </c>
      <c r="I48" s="31">
        <f t="shared" si="1"/>
        <v>0</v>
      </c>
      <c r="J48" s="31">
        <f t="shared" si="2"/>
        <v>0</v>
      </c>
      <c r="K48" s="68">
        <f t="shared" si="5"/>
        <v>0</v>
      </c>
      <c r="L48" s="68">
        <f t="shared" si="3"/>
        <v>0</v>
      </c>
      <c r="M48" s="68">
        <f t="shared" si="4"/>
        <v>0</v>
      </c>
    </row>
    <row r="49" spans="1:13" x14ac:dyDescent="0.2">
      <c r="A49" s="94" t="s">
        <v>84</v>
      </c>
      <c r="B49" s="94" t="s">
        <v>85</v>
      </c>
      <c r="C49" s="94" t="s">
        <v>184</v>
      </c>
      <c r="D49" s="93">
        <v>160</v>
      </c>
      <c r="E49" s="33">
        <v>0</v>
      </c>
      <c r="F49" s="33">
        <v>0</v>
      </c>
      <c r="G49" s="33">
        <v>0</v>
      </c>
      <c r="H49" s="31">
        <f t="shared" si="0"/>
        <v>0</v>
      </c>
      <c r="I49" s="31">
        <f t="shared" si="1"/>
        <v>0</v>
      </c>
      <c r="J49" s="31">
        <f t="shared" si="2"/>
        <v>0</v>
      </c>
      <c r="K49" s="68">
        <f t="shared" si="5"/>
        <v>0</v>
      </c>
      <c r="L49" s="68">
        <f t="shared" si="3"/>
        <v>0</v>
      </c>
      <c r="M49" s="68">
        <f t="shared" si="4"/>
        <v>0</v>
      </c>
    </row>
    <row r="50" spans="1:13" x14ac:dyDescent="0.2">
      <c r="A50" s="94" t="s">
        <v>94</v>
      </c>
      <c r="B50" s="94" t="s">
        <v>76</v>
      </c>
      <c r="C50" s="94" t="s">
        <v>184</v>
      </c>
      <c r="D50" s="93">
        <v>25</v>
      </c>
      <c r="E50" s="33">
        <v>0</v>
      </c>
      <c r="F50" s="33">
        <v>0</v>
      </c>
      <c r="G50" s="33">
        <v>0</v>
      </c>
      <c r="H50" s="31">
        <f t="shared" si="0"/>
        <v>0</v>
      </c>
      <c r="I50" s="31">
        <f>(D50*F50)</f>
        <v>0</v>
      </c>
      <c r="J50" s="31">
        <f t="shared" si="2"/>
        <v>0</v>
      </c>
      <c r="K50" s="68">
        <f t="shared" si="5"/>
        <v>0</v>
      </c>
      <c r="L50" s="68">
        <f t="shared" si="3"/>
        <v>0</v>
      </c>
      <c r="M50" s="68">
        <f t="shared" si="4"/>
        <v>0</v>
      </c>
    </row>
    <row r="51" spans="1:13" x14ac:dyDescent="0.2">
      <c r="A51" s="94" t="s">
        <v>86</v>
      </c>
      <c r="B51" s="94" t="s">
        <v>85</v>
      </c>
      <c r="C51" s="94" t="s">
        <v>184</v>
      </c>
      <c r="D51" s="93">
        <v>100</v>
      </c>
      <c r="E51" s="33">
        <v>0</v>
      </c>
      <c r="F51" s="33">
        <v>0</v>
      </c>
      <c r="G51" s="33">
        <v>0</v>
      </c>
      <c r="H51" s="31">
        <f t="shared" si="0"/>
        <v>0</v>
      </c>
      <c r="I51" s="31">
        <f t="shared" si="1"/>
        <v>0</v>
      </c>
      <c r="J51" s="31">
        <f t="shared" si="2"/>
        <v>0</v>
      </c>
      <c r="K51" s="68">
        <f t="shared" si="5"/>
        <v>0</v>
      </c>
      <c r="L51" s="68">
        <f t="shared" si="3"/>
        <v>0</v>
      </c>
      <c r="M51" s="68">
        <f t="shared" si="4"/>
        <v>0</v>
      </c>
    </row>
    <row r="52" spans="1:13" x14ac:dyDescent="0.2">
      <c r="A52" s="95" t="s">
        <v>19</v>
      </c>
      <c r="B52" s="95" t="s">
        <v>5</v>
      </c>
      <c r="C52" s="95" t="s">
        <v>183</v>
      </c>
      <c r="D52" s="95">
        <v>25</v>
      </c>
      <c r="E52" s="33">
        <v>0</v>
      </c>
      <c r="F52" s="33">
        <v>0</v>
      </c>
      <c r="G52" s="33">
        <v>0</v>
      </c>
      <c r="H52" s="32">
        <f t="shared" si="0"/>
        <v>0</v>
      </c>
      <c r="I52" s="32">
        <f t="shared" si="1"/>
        <v>0</v>
      </c>
      <c r="J52" s="32">
        <f t="shared" si="2"/>
        <v>0</v>
      </c>
      <c r="K52" s="68">
        <f t="shared" si="5"/>
        <v>0</v>
      </c>
      <c r="L52" s="68">
        <f t="shared" si="3"/>
        <v>0</v>
      </c>
      <c r="M52" s="68">
        <f t="shared" si="4"/>
        <v>0</v>
      </c>
    </row>
    <row r="53" spans="1:13" x14ac:dyDescent="0.2">
      <c r="A53" s="95" t="s">
        <v>24</v>
      </c>
      <c r="B53" s="95" t="s">
        <v>26</v>
      </c>
      <c r="C53" s="95" t="s">
        <v>183</v>
      </c>
      <c r="D53" s="95">
        <v>835</v>
      </c>
      <c r="E53" s="33">
        <v>0</v>
      </c>
      <c r="F53" s="33">
        <v>0</v>
      </c>
      <c r="G53" s="33">
        <v>0</v>
      </c>
      <c r="H53" s="32">
        <f t="shared" si="0"/>
        <v>0</v>
      </c>
      <c r="I53" s="32">
        <f t="shared" si="1"/>
        <v>0</v>
      </c>
      <c r="J53" s="32">
        <f t="shared" si="2"/>
        <v>0</v>
      </c>
      <c r="K53" s="68">
        <f t="shared" si="5"/>
        <v>0</v>
      </c>
      <c r="L53" s="68">
        <f t="shared" si="3"/>
        <v>0</v>
      </c>
      <c r="M53" s="68">
        <f t="shared" si="4"/>
        <v>0</v>
      </c>
    </row>
    <row r="54" spans="1:13" x14ac:dyDescent="0.2">
      <c r="A54" s="95" t="s">
        <v>25</v>
      </c>
      <c r="B54" s="95" t="s">
        <v>26</v>
      </c>
      <c r="C54" s="95" t="s">
        <v>183</v>
      </c>
      <c r="D54" s="95">
        <v>500</v>
      </c>
      <c r="E54" s="33">
        <v>0</v>
      </c>
      <c r="F54" s="33">
        <v>0</v>
      </c>
      <c r="G54" s="33">
        <v>0</v>
      </c>
      <c r="H54" s="32">
        <f t="shared" si="0"/>
        <v>0</v>
      </c>
      <c r="I54" s="32">
        <f t="shared" si="1"/>
        <v>0</v>
      </c>
      <c r="J54" s="32">
        <f t="shared" si="2"/>
        <v>0</v>
      </c>
      <c r="K54" s="68">
        <f t="shared" si="5"/>
        <v>0</v>
      </c>
      <c r="L54" s="68">
        <f t="shared" si="3"/>
        <v>0</v>
      </c>
      <c r="M54" s="68">
        <f t="shared" si="4"/>
        <v>0</v>
      </c>
    </row>
    <row r="55" spans="1:13" x14ac:dyDescent="0.2">
      <c r="A55" s="96" t="s">
        <v>12</v>
      </c>
      <c r="B55" s="96" t="s">
        <v>13</v>
      </c>
      <c r="C55" s="96" t="s">
        <v>183</v>
      </c>
      <c r="D55" s="96">
        <v>50</v>
      </c>
      <c r="E55" s="33">
        <v>0</v>
      </c>
      <c r="F55" s="33">
        <v>0</v>
      </c>
      <c r="G55" s="33">
        <v>0</v>
      </c>
      <c r="H55" s="30">
        <f t="shared" si="0"/>
        <v>0</v>
      </c>
      <c r="I55" s="30">
        <f t="shared" si="1"/>
        <v>0</v>
      </c>
      <c r="J55" s="30">
        <f t="shared" si="2"/>
        <v>0</v>
      </c>
      <c r="K55" s="68">
        <f t="shared" si="5"/>
        <v>0</v>
      </c>
      <c r="L55" s="68">
        <f t="shared" si="3"/>
        <v>0</v>
      </c>
      <c r="M55" s="68">
        <f t="shared" si="4"/>
        <v>0</v>
      </c>
    </row>
    <row r="56" spans="1:13" x14ac:dyDescent="0.2">
      <c r="A56" s="96" t="s">
        <v>32</v>
      </c>
      <c r="B56" s="96" t="s">
        <v>33</v>
      </c>
      <c r="C56" s="96" t="s">
        <v>183</v>
      </c>
      <c r="D56" s="96">
        <v>400</v>
      </c>
      <c r="E56" s="33">
        <v>0</v>
      </c>
      <c r="F56" s="33">
        <v>0</v>
      </c>
      <c r="G56" s="33">
        <v>0</v>
      </c>
      <c r="H56" s="30">
        <f t="shared" si="0"/>
        <v>0</v>
      </c>
      <c r="I56" s="30">
        <f t="shared" si="1"/>
        <v>0</v>
      </c>
      <c r="J56" s="30">
        <f t="shared" si="2"/>
        <v>0</v>
      </c>
      <c r="K56" s="68">
        <f t="shared" si="5"/>
        <v>0</v>
      </c>
      <c r="L56" s="68">
        <f t="shared" si="3"/>
        <v>0</v>
      </c>
      <c r="M56" s="68">
        <f t="shared" si="4"/>
        <v>0</v>
      </c>
    </row>
    <row r="57" spans="1:13" x14ac:dyDescent="0.2">
      <c r="A57" s="97" t="s">
        <v>38</v>
      </c>
      <c r="B57" s="97" t="s">
        <v>35</v>
      </c>
      <c r="C57" s="97" t="s">
        <v>183</v>
      </c>
      <c r="D57" s="97">
        <v>200</v>
      </c>
      <c r="E57" s="33">
        <v>0</v>
      </c>
      <c r="F57" s="33">
        <v>0</v>
      </c>
      <c r="G57" s="33">
        <v>0</v>
      </c>
      <c r="H57" s="28">
        <f t="shared" si="0"/>
        <v>0</v>
      </c>
      <c r="I57" s="28">
        <f t="shared" si="1"/>
        <v>0</v>
      </c>
      <c r="J57" s="28">
        <f t="shared" si="2"/>
        <v>0</v>
      </c>
      <c r="K57" s="68">
        <f t="shared" si="5"/>
        <v>0</v>
      </c>
      <c r="L57" s="68">
        <f t="shared" si="3"/>
        <v>0</v>
      </c>
      <c r="M57" s="68">
        <f t="shared" si="4"/>
        <v>0</v>
      </c>
    </row>
    <row r="58" spans="1:13" x14ac:dyDescent="0.2">
      <c r="A58" s="97" t="s">
        <v>40</v>
      </c>
      <c r="B58" s="97" t="s">
        <v>35</v>
      </c>
      <c r="C58" s="97" t="s">
        <v>183</v>
      </c>
      <c r="D58" s="97">
        <v>200</v>
      </c>
      <c r="E58" s="33">
        <v>0</v>
      </c>
      <c r="F58" s="33">
        <v>0</v>
      </c>
      <c r="G58" s="33">
        <v>0</v>
      </c>
      <c r="H58" s="28">
        <f>(D58*E58)</f>
        <v>0</v>
      </c>
      <c r="I58" s="28">
        <f t="shared" si="1"/>
        <v>0</v>
      </c>
      <c r="J58" s="28">
        <f t="shared" si="2"/>
        <v>0</v>
      </c>
      <c r="K58" s="68">
        <f t="shared" si="5"/>
        <v>0</v>
      </c>
      <c r="L58" s="68">
        <f t="shared" si="3"/>
        <v>0</v>
      </c>
      <c r="M58" s="68">
        <f t="shared" si="4"/>
        <v>0</v>
      </c>
    </row>
    <row r="59" spans="1:13" x14ac:dyDescent="0.2">
      <c r="A59" s="97" t="s">
        <v>47</v>
      </c>
      <c r="B59" s="97" t="s">
        <v>26</v>
      </c>
      <c r="C59" s="97" t="s">
        <v>183</v>
      </c>
      <c r="D59" s="97">
        <v>200</v>
      </c>
      <c r="E59" s="33">
        <v>0</v>
      </c>
      <c r="F59" s="33">
        <v>0</v>
      </c>
      <c r="G59" s="33">
        <v>0</v>
      </c>
      <c r="H59" s="28">
        <f t="shared" si="0"/>
        <v>0</v>
      </c>
      <c r="I59" s="28">
        <f t="shared" si="1"/>
        <v>0</v>
      </c>
      <c r="J59" s="28">
        <f t="shared" si="2"/>
        <v>0</v>
      </c>
      <c r="K59" s="68">
        <f t="shared" si="5"/>
        <v>0</v>
      </c>
      <c r="L59" s="68">
        <f t="shared" si="3"/>
        <v>0</v>
      </c>
      <c r="M59" s="68">
        <f t="shared" si="4"/>
        <v>0</v>
      </c>
    </row>
    <row r="60" spans="1:13" x14ac:dyDescent="0.2">
      <c r="A60" s="97" t="s">
        <v>112</v>
      </c>
      <c r="B60" s="97" t="s">
        <v>113</v>
      </c>
      <c r="C60" s="97" t="s">
        <v>183</v>
      </c>
      <c r="D60" s="97">
        <v>250</v>
      </c>
      <c r="E60" s="33">
        <v>0</v>
      </c>
      <c r="F60" s="33">
        <v>0</v>
      </c>
      <c r="G60" s="33">
        <v>0</v>
      </c>
      <c r="H60" s="28">
        <f t="shared" si="0"/>
        <v>0</v>
      </c>
      <c r="I60" s="28">
        <f t="shared" si="1"/>
        <v>0</v>
      </c>
      <c r="J60" s="28">
        <f t="shared" si="2"/>
        <v>0</v>
      </c>
      <c r="K60" s="68">
        <f t="shared" si="5"/>
        <v>0</v>
      </c>
      <c r="L60" s="68">
        <f t="shared" si="3"/>
        <v>0</v>
      </c>
      <c r="M60" s="68">
        <f t="shared" si="4"/>
        <v>0</v>
      </c>
    </row>
    <row r="61" spans="1:13" x14ac:dyDescent="0.2">
      <c r="A61" s="97" t="s">
        <v>114</v>
      </c>
      <c r="B61" s="97" t="s">
        <v>115</v>
      </c>
      <c r="C61" s="97" t="s">
        <v>183</v>
      </c>
      <c r="D61" s="97">
        <v>300</v>
      </c>
      <c r="E61" s="33">
        <v>0</v>
      </c>
      <c r="F61" s="33">
        <v>0</v>
      </c>
      <c r="G61" s="33">
        <v>0</v>
      </c>
      <c r="H61" s="28">
        <f t="shared" si="0"/>
        <v>0</v>
      </c>
      <c r="I61" s="28">
        <f t="shared" si="1"/>
        <v>0</v>
      </c>
      <c r="J61" s="28">
        <f t="shared" si="2"/>
        <v>0</v>
      </c>
      <c r="K61" s="68">
        <f t="shared" si="5"/>
        <v>0</v>
      </c>
      <c r="L61" s="68">
        <f t="shared" si="3"/>
        <v>0</v>
      </c>
      <c r="M61" s="68">
        <f t="shared" si="4"/>
        <v>0</v>
      </c>
    </row>
    <row r="62" spans="1:13" x14ac:dyDescent="0.2">
      <c r="A62" s="97" t="s">
        <v>116</v>
      </c>
      <c r="B62" s="97" t="s">
        <v>129</v>
      </c>
      <c r="C62" s="97" t="s">
        <v>183</v>
      </c>
      <c r="D62" s="97">
        <v>385</v>
      </c>
      <c r="E62" s="33">
        <v>0</v>
      </c>
      <c r="F62" s="33">
        <v>0</v>
      </c>
      <c r="G62" s="33">
        <v>0</v>
      </c>
      <c r="H62" s="28">
        <f t="shared" si="0"/>
        <v>0</v>
      </c>
      <c r="I62" s="28">
        <f t="shared" si="1"/>
        <v>0</v>
      </c>
      <c r="J62" s="28">
        <f t="shared" si="2"/>
        <v>0</v>
      </c>
      <c r="K62" s="68">
        <f t="shared" si="5"/>
        <v>0</v>
      </c>
      <c r="L62" s="68">
        <f t="shared" si="3"/>
        <v>0</v>
      </c>
      <c r="M62" s="68">
        <f t="shared" si="4"/>
        <v>0</v>
      </c>
    </row>
    <row r="63" spans="1:13" x14ac:dyDescent="0.2">
      <c r="A63" s="97" t="s">
        <v>117</v>
      </c>
      <c r="B63" s="97" t="s">
        <v>118</v>
      </c>
      <c r="C63" s="97" t="s">
        <v>183</v>
      </c>
      <c r="D63" s="97">
        <v>200</v>
      </c>
      <c r="E63" s="33">
        <v>0</v>
      </c>
      <c r="F63" s="33">
        <v>0</v>
      </c>
      <c r="G63" s="33">
        <v>0</v>
      </c>
      <c r="H63" s="28">
        <f t="shared" si="0"/>
        <v>0</v>
      </c>
      <c r="I63" s="28">
        <f t="shared" si="1"/>
        <v>0</v>
      </c>
      <c r="J63" s="28">
        <f t="shared" si="2"/>
        <v>0</v>
      </c>
      <c r="K63" s="68">
        <f t="shared" si="5"/>
        <v>0</v>
      </c>
      <c r="L63" s="68">
        <f t="shared" si="3"/>
        <v>0</v>
      </c>
      <c r="M63" s="68">
        <f t="shared" si="4"/>
        <v>0</v>
      </c>
    </row>
    <row r="64" spans="1:13" x14ac:dyDescent="0.2">
      <c r="A64" s="97" t="s">
        <v>48</v>
      </c>
      <c r="B64" s="97" t="s">
        <v>128</v>
      </c>
      <c r="C64" s="97" t="s">
        <v>183</v>
      </c>
      <c r="D64" s="97">
        <v>405</v>
      </c>
      <c r="E64" s="33">
        <v>0</v>
      </c>
      <c r="F64" s="33">
        <v>0</v>
      </c>
      <c r="G64" s="33">
        <v>0</v>
      </c>
      <c r="H64" s="28">
        <f t="shared" si="0"/>
        <v>0</v>
      </c>
      <c r="I64" s="28">
        <f t="shared" si="1"/>
        <v>0</v>
      </c>
      <c r="J64" s="28">
        <f t="shared" si="2"/>
        <v>0</v>
      </c>
      <c r="K64" s="68">
        <f t="shared" si="5"/>
        <v>0</v>
      </c>
      <c r="L64" s="68">
        <f t="shared" si="3"/>
        <v>0</v>
      </c>
      <c r="M64" s="68">
        <f t="shared" si="4"/>
        <v>0</v>
      </c>
    </row>
    <row r="65" spans="1:13" x14ac:dyDescent="0.2">
      <c r="A65" s="98" t="s">
        <v>87</v>
      </c>
      <c r="B65" s="98" t="s">
        <v>76</v>
      </c>
      <c r="C65" s="99" t="s">
        <v>184</v>
      </c>
      <c r="D65" s="97">
        <v>75</v>
      </c>
      <c r="E65" s="33">
        <v>0</v>
      </c>
      <c r="F65" s="33">
        <v>0</v>
      </c>
      <c r="G65" s="33">
        <v>0</v>
      </c>
      <c r="H65" s="28">
        <f t="shared" si="0"/>
        <v>0</v>
      </c>
      <c r="I65" s="28">
        <f t="shared" si="1"/>
        <v>0</v>
      </c>
      <c r="J65" s="28">
        <f t="shared" si="2"/>
        <v>0</v>
      </c>
      <c r="K65" s="68">
        <f t="shared" si="5"/>
        <v>0</v>
      </c>
      <c r="L65" s="68">
        <f t="shared" si="3"/>
        <v>0</v>
      </c>
      <c r="M65" s="68">
        <f t="shared" si="4"/>
        <v>0</v>
      </c>
    </row>
    <row r="66" spans="1:13" x14ac:dyDescent="0.2">
      <c r="A66" s="100" t="s">
        <v>88</v>
      </c>
      <c r="B66" s="100" t="s">
        <v>76</v>
      </c>
      <c r="C66" s="101" t="s">
        <v>184</v>
      </c>
      <c r="D66" s="102">
        <v>150</v>
      </c>
      <c r="E66" s="33">
        <v>0</v>
      </c>
      <c r="F66" s="33">
        <v>0</v>
      </c>
      <c r="G66" s="33">
        <v>0</v>
      </c>
      <c r="H66" s="27">
        <f t="shared" si="0"/>
        <v>0</v>
      </c>
      <c r="I66" s="27">
        <f t="shared" si="1"/>
        <v>0</v>
      </c>
      <c r="J66" s="27">
        <f t="shared" si="2"/>
        <v>0</v>
      </c>
      <c r="K66" s="68">
        <f t="shared" si="5"/>
        <v>0</v>
      </c>
      <c r="L66" s="68">
        <f t="shared" si="3"/>
        <v>0</v>
      </c>
      <c r="M66" s="68">
        <f t="shared" si="4"/>
        <v>0</v>
      </c>
    </row>
    <row r="67" spans="1:13" x14ac:dyDescent="0.2">
      <c r="A67" s="102" t="s">
        <v>41</v>
      </c>
      <c r="B67" s="102" t="s">
        <v>43</v>
      </c>
      <c r="C67" s="102" t="s">
        <v>183</v>
      </c>
      <c r="D67" s="102">
        <v>900</v>
      </c>
      <c r="E67" s="33">
        <v>0</v>
      </c>
      <c r="F67" s="33">
        <v>0</v>
      </c>
      <c r="G67" s="33">
        <v>0</v>
      </c>
      <c r="H67" s="27">
        <f t="shared" si="0"/>
        <v>0</v>
      </c>
      <c r="I67" s="27">
        <f t="shared" si="1"/>
        <v>0</v>
      </c>
      <c r="J67" s="27">
        <f t="shared" si="2"/>
        <v>0</v>
      </c>
      <c r="K67" s="68">
        <f t="shared" si="5"/>
        <v>0</v>
      </c>
      <c r="L67" s="68">
        <f t="shared" si="3"/>
        <v>0</v>
      </c>
      <c r="M67" s="68">
        <f t="shared" si="4"/>
        <v>0</v>
      </c>
    </row>
    <row r="68" spans="1:13" x14ac:dyDescent="0.2">
      <c r="A68" s="102" t="s">
        <v>42</v>
      </c>
      <c r="B68" s="102" t="s">
        <v>43</v>
      </c>
      <c r="C68" s="102" t="s">
        <v>183</v>
      </c>
      <c r="D68" s="102">
        <v>750</v>
      </c>
      <c r="E68" s="33">
        <v>0</v>
      </c>
      <c r="F68" s="33">
        <v>0</v>
      </c>
      <c r="G68" s="33">
        <v>0</v>
      </c>
      <c r="H68" s="27">
        <f t="shared" si="0"/>
        <v>0</v>
      </c>
      <c r="I68" s="27">
        <f t="shared" si="1"/>
        <v>0</v>
      </c>
      <c r="J68" s="27">
        <f t="shared" si="2"/>
        <v>0</v>
      </c>
      <c r="K68" s="68">
        <f t="shared" si="5"/>
        <v>0</v>
      </c>
      <c r="L68" s="68">
        <f t="shared" si="3"/>
        <v>0</v>
      </c>
      <c r="M68" s="68">
        <f t="shared" si="4"/>
        <v>0</v>
      </c>
    </row>
    <row r="69" spans="1:13" x14ac:dyDescent="0.2">
      <c r="A69" s="102" t="s">
        <v>44</v>
      </c>
      <c r="B69" s="102" t="s">
        <v>45</v>
      </c>
      <c r="C69" s="102" t="s">
        <v>183</v>
      </c>
      <c r="D69" s="102">
        <v>500</v>
      </c>
      <c r="E69" s="33">
        <v>0</v>
      </c>
      <c r="F69" s="33">
        <v>0</v>
      </c>
      <c r="G69" s="33">
        <v>0</v>
      </c>
      <c r="H69" s="27">
        <f t="shared" si="0"/>
        <v>0</v>
      </c>
      <c r="I69" s="27">
        <f t="shared" si="1"/>
        <v>0</v>
      </c>
      <c r="J69" s="27">
        <f t="shared" si="2"/>
        <v>0</v>
      </c>
      <c r="K69" s="68">
        <f t="shared" si="5"/>
        <v>0</v>
      </c>
      <c r="L69" s="68">
        <f t="shared" si="3"/>
        <v>0</v>
      </c>
      <c r="M69" s="68">
        <f t="shared" si="4"/>
        <v>0</v>
      </c>
    </row>
    <row r="70" spans="1:13" x14ac:dyDescent="0.2">
      <c r="A70" s="102" t="s">
        <v>46</v>
      </c>
      <c r="B70" s="102" t="s">
        <v>26</v>
      </c>
      <c r="C70" s="102" t="s">
        <v>183</v>
      </c>
      <c r="D70" s="102">
        <v>600</v>
      </c>
      <c r="E70" s="33">
        <v>0</v>
      </c>
      <c r="F70" s="33">
        <v>0</v>
      </c>
      <c r="G70" s="33">
        <v>0</v>
      </c>
      <c r="H70" s="27">
        <f t="shared" si="0"/>
        <v>0</v>
      </c>
      <c r="I70" s="27">
        <f t="shared" si="1"/>
        <v>0</v>
      </c>
      <c r="J70" s="27">
        <f t="shared" si="2"/>
        <v>0</v>
      </c>
      <c r="K70" s="68">
        <f t="shared" si="5"/>
        <v>0</v>
      </c>
      <c r="L70" s="68">
        <f t="shared" si="3"/>
        <v>0</v>
      </c>
      <c r="M70" s="68">
        <f t="shared" si="4"/>
        <v>0</v>
      </c>
    </row>
    <row r="71" spans="1:13" x14ac:dyDescent="0.2">
      <c r="A71" s="102" t="s">
        <v>200</v>
      </c>
      <c r="B71" s="102" t="s">
        <v>120</v>
      </c>
      <c r="C71" s="102" t="s">
        <v>183</v>
      </c>
      <c r="D71" s="102">
        <v>600</v>
      </c>
      <c r="E71" s="33">
        <v>0</v>
      </c>
      <c r="F71" s="33">
        <v>0</v>
      </c>
      <c r="G71" s="33">
        <v>0</v>
      </c>
      <c r="H71" s="27">
        <f t="shared" si="0"/>
        <v>0</v>
      </c>
      <c r="I71" s="27">
        <f t="shared" si="1"/>
        <v>0</v>
      </c>
      <c r="J71" s="27">
        <f t="shared" si="2"/>
        <v>0</v>
      </c>
      <c r="K71" s="68">
        <f t="shared" si="5"/>
        <v>0</v>
      </c>
      <c r="L71" s="68">
        <f t="shared" si="3"/>
        <v>0</v>
      </c>
      <c r="M71" s="68">
        <f t="shared" si="4"/>
        <v>0</v>
      </c>
    </row>
    <row r="72" spans="1:13" x14ac:dyDescent="0.2">
      <c r="A72" s="102" t="s">
        <v>121</v>
      </c>
      <c r="B72" s="102" t="s">
        <v>122</v>
      </c>
      <c r="C72" s="102" t="s">
        <v>183</v>
      </c>
      <c r="D72" s="102">
        <v>500</v>
      </c>
      <c r="E72" s="33">
        <v>0</v>
      </c>
      <c r="F72" s="33">
        <v>0</v>
      </c>
      <c r="G72" s="33">
        <v>0</v>
      </c>
      <c r="H72" s="27">
        <f t="shared" si="0"/>
        <v>0</v>
      </c>
      <c r="I72" s="27">
        <f t="shared" si="1"/>
        <v>0</v>
      </c>
      <c r="J72" s="27">
        <f t="shared" si="2"/>
        <v>0</v>
      </c>
      <c r="K72" s="68">
        <f t="shared" si="5"/>
        <v>0</v>
      </c>
      <c r="L72" s="68">
        <f t="shared" si="3"/>
        <v>0</v>
      </c>
      <c r="M72" s="68">
        <f t="shared" si="4"/>
        <v>0</v>
      </c>
    </row>
    <row r="73" spans="1:13" x14ac:dyDescent="0.2">
      <c r="A73" s="102" t="s">
        <v>123</v>
      </c>
      <c r="B73" s="102" t="s">
        <v>124</v>
      </c>
      <c r="C73" s="102" t="s">
        <v>183</v>
      </c>
      <c r="D73" s="102">
        <v>250</v>
      </c>
      <c r="E73" s="33">
        <v>0</v>
      </c>
      <c r="F73" s="33">
        <v>0</v>
      </c>
      <c r="G73" s="33">
        <v>0</v>
      </c>
      <c r="H73" s="27">
        <f t="shared" si="0"/>
        <v>0</v>
      </c>
      <c r="I73" s="27">
        <f t="shared" si="1"/>
        <v>0</v>
      </c>
      <c r="J73" s="27">
        <f t="shared" si="2"/>
        <v>0</v>
      </c>
      <c r="K73" s="68">
        <f t="shared" si="5"/>
        <v>0</v>
      </c>
      <c r="L73" s="68">
        <f t="shared" si="3"/>
        <v>0</v>
      </c>
      <c r="M73" s="68">
        <f>(G73*D73)</f>
        <v>0</v>
      </c>
    </row>
    <row r="74" spans="1:13" x14ac:dyDescent="0.2">
      <c r="A74" s="102" t="s">
        <v>125</v>
      </c>
      <c r="B74" s="102" t="s">
        <v>26</v>
      </c>
      <c r="C74" s="102" t="s">
        <v>183</v>
      </c>
      <c r="D74" s="102">
        <v>500</v>
      </c>
      <c r="E74" s="33">
        <v>0</v>
      </c>
      <c r="F74" s="33">
        <v>0</v>
      </c>
      <c r="G74" s="33">
        <v>0</v>
      </c>
      <c r="H74" s="27">
        <f t="shared" si="0"/>
        <v>0</v>
      </c>
      <c r="I74" s="27">
        <f t="shared" si="1"/>
        <v>0</v>
      </c>
      <c r="J74" s="27">
        <f t="shared" si="2"/>
        <v>0</v>
      </c>
      <c r="K74" s="68">
        <f t="shared" si="5"/>
        <v>0</v>
      </c>
      <c r="L74" s="68">
        <f>(F74*D74)</f>
        <v>0</v>
      </c>
      <c r="M74" s="68">
        <f t="shared" si="4"/>
        <v>0</v>
      </c>
    </row>
    <row r="75" spans="1:13" ht="15" x14ac:dyDescent="0.25">
      <c r="A75" s="90"/>
      <c r="B75" s="110" t="s">
        <v>126</v>
      </c>
      <c r="C75" s="110"/>
      <c r="D75" s="110"/>
      <c r="E75" s="70">
        <f>(K75)</f>
        <v>0</v>
      </c>
      <c r="F75" s="70">
        <f>(L75)</f>
        <v>0</v>
      </c>
      <c r="G75" s="91">
        <f>(M75)</f>
        <v>0</v>
      </c>
      <c r="H75" s="7">
        <f t="shared" ref="H75:M75" si="6">SUM(H15:H74)</f>
        <v>0</v>
      </c>
      <c r="I75" s="7">
        <f t="shared" si="6"/>
        <v>0</v>
      </c>
      <c r="J75" s="7">
        <f t="shared" si="6"/>
        <v>0</v>
      </c>
      <c r="K75" s="68">
        <f t="shared" si="6"/>
        <v>0</v>
      </c>
      <c r="L75" s="69">
        <f t="shared" si="6"/>
        <v>0</v>
      </c>
      <c r="M75" s="69">
        <f t="shared" si="6"/>
        <v>0</v>
      </c>
    </row>
    <row r="77" spans="1:13" customFormat="1" x14ac:dyDescent="0.2">
      <c r="A77" s="66" t="s">
        <v>187</v>
      </c>
      <c r="B77" s="4"/>
      <c r="C77" s="4"/>
      <c r="D77" s="4"/>
      <c r="E77" s="4"/>
    </row>
    <row r="78" spans="1:13" x14ac:dyDescent="0.2">
      <c r="A78" s="67" t="s">
        <v>186</v>
      </c>
    </row>
  </sheetData>
  <mergeCells count="3">
    <mergeCell ref="H12:J12"/>
    <mergeCell ref="B75:D75"/>
    <mergeCell ref="B13:D13"/>
  </mergeCell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B20" sqref="B20"/>
    </sheetView>
  </sheetViews>
  <sheetFormatPr defaultRowHeight="14.25" x14ac:dyDescent="0.2"/>
  <cols>
    <col min="1" max="1" width="45.25" bestFit="1" customWidth="1"/>
    <col min="2" max="2" width="11.875" bestFit="1" customWidth="1"/>
  </cols>
  <sheetData>
    <row r="1" spans="1:8" ht="15" x14ac:dyDescent="0.25">
      <c r="A1" s="40" t="s">
        <v>151</v>
      </c>
      <c r="B1" s="29"/>
      <c r="C1" s="29"/>
      <c r="D1" s="29"/>
      <c r="E1" s="29"/>
      <c r="F1" s="35"/>
      <c r="G1" s="35"/>
      <c r="H1" s="35"/>
    </row>
    <row r="2" spans="1:8" ht="15" x14ac:dyDescent="0.25">
      <c r="A2" s="40"/>
      <c r="B2" s="29"/>
      <c r="C2" s="29"/>
      <c r="D2" s="29"/>
      <c r="E2" s="29"/>
      <c r="F2" s="35"/>
      <c r="G2" s="35"/>
      <c r="H2" s="35"/>
    </row>
    <row r="3" spans="1:8" x14ac:dyDescent="0.2">
      <c r="A3" s="29" t="s">
        <v>152</v>
      </c>
      <c r="B3" s="29"/>
      <c r="C3" s="29"/>
      <c r="D3" s="29"/>
      <c r="E3" s="29"/>
      <c r="F3" s="35"/>
      <c r="G3" s="35"/>
      <c r="H3" s="35"/>
    </row>
    <row r="5" spans="1:8" x14ac:dyDescent="0.2">
      <c r="A5" s="35"/>
      <c r="B5" s="35"/>
      <c r="C5" s="53" t="s">
        <v>54</v>
      </c>
    </row>
    <row r="6" spans="1:8" x14ac:dyDescent="0.2">
      <c r="A6" s="54" t="s">
        <v>51</v>
      </c>
      <c r="B6" s="50"/>
      <c r="C6" s="35">
        <f>(B6*20)</f>
        <v>0</v>
      </c>
    </row>
    <row r="7" spans="1:8" x14ac:dyDescent="0.2">
      <c r="A7" s="54" t="s">
        <v>52</v>
      </c>
      <c r="B7" s="50"/>
      <c r="C7" s="35">
        <f>(B7*20)</f>
        <v>0</v>
      </c>
    </row>
    <row r="8" spans="1:8" x14ac:dyDescent="0.2">
      <c r="A8" s="54" t="s">
        <v>53</v>
      </c>
      <c r="B8" s="51"/>
      <c r="C8" s="35">
        <f>(B8*75)</f>
        <v>0</v>
      </c>
    </row>
    <row r="9" spans="1:8" ht="15" x14ac:dyDescent="0.25">
      <c r="A9" s="55" t="s">
        <v>55</v>
      </c>
      <c r="B9" s="56"/>
      <c r="C9" s="55">
        <f>SUM(C6:C8)</f>
        <v>0</v>
      </c>
    </row>
    <row r="10" spans="1:8" x14ac:dyDescent="0.2">
      <c r="A10" s="57" t="s">
        <v>153</v>
      </c>
      <c r="B10" s="35"/>
      <c r="C10" s="35"/>
    </row>
    <row r="12" spans="1:8" ht="15" x14ac:dyDescent="0.25">
      <c r="A12" s="52" t="s">
        <v>159</v>
      </c>
      <c r="B12" s="38"/>
      <c r="C12" s="38"/>
      <c r="D12" s="38"/>
      <c r="E12" s="38"/>
    </row>
    <row r="13" spans="1:8" ht="15" x14ac:dyDescent="0.25">
      <c r="A13" s="52"/>
      <c r="B13" s="38"/>
      <c r="C13" s="38"/>
      <c r="D13" s="38"/>
      <c r="E13" s="38"/>
    </row>
    <row r="14" spans="1:8" x14ac:dyDescent="0.2">
      <c r="A14" s="38" t="s">
        <v>154</v>
      </c>
      <c r="B14" s="17">
        <f>('Antibiotic Input Year 1'!E75)</f>
        <v>0</v>
      </c>
      <c r="C14" s="38"/>
      <c r="D14" s="38"/>
      <c r="E14" s="38"/>
    </row>
    <row r="15" spans="1:8" x14ac:dyDescent="0.2">
      <c r="A15" s="38" t="s">
        <v>56</v>
      </c>
      <c r="B15" s="21">
        <f>C9</f>
        <v>0</v>
      </c>
      <c r="C15" s="38"/>
      <c r="D15" s="38"/>
      <c r="E15" s="38"/>
    </row>
    <row r="16" spans="1:8" ht="15" x14ac:dyDescent="0.25">
      <c r="A16" s="45" t="s">
        <v>57</v>
      </c>
      <c r="B16" s="45" t="e">
        <f>(B14/B15)</f>
        <v>#DIV/0!</v>
      </c>
      <c r="C16" s="38"/>
      <c r="D16" s="38"/>
      <c r="E16" s="38"/>
    </row>
    <row r="18" spans="1:5" ht="15" x14ac:dyDescent="0.25">
      <c r="A18" s="52" t="s">
        <v>160</v>
      </c>
      <c r="B18" s="38"/>
      <c r="C18" s="48" t="s">
        <v>156</v>
      </c>
      <c r="D18" s="38"/>
      <c r="E18" s="38"/>
    </row>
    <row r="19" spans="1:5" ht="15" x14ac:dyDescent="0.25">
      <c r="A19" s="52"/>
      <c r="B19" s="38"/>
      <c r="C19" s="48"/>
      <c r="D19" s="38"/>
      <c r="E19" s="38"/>
    </row>
    <row r="20" spans="1:5" x14ac:dyDescent="0.2">
      <c r="A20" s="49" t="s">
        <v>89</v>
      </c>
      <c r="B20" s="43"/>
      <c r="C20" s="38">
        <f>B20*4</f>
        <v>0</v>
      </c>
      <c r="D20" s="38"/>
      <c r="E20" s="38"/>
    </row>
    <row r="21" spans="1:5" x14ac:dyDescent="0.2">
      <c r="A21" s="38" t="s">
        <v>90</v>
      </c>
      <c r="B21" s="38">
        <f>('Antibiotic Input Year 1'!K55)</f>
        <v>0</v>
      </c>
      <c r="C21" s="38"/>
      <c r="D21" s="38"/>
      <c r="E21" s="38"/>
    </row>
    <row r="22" spans="1:5" ht="15" x14ac:dyDescent="0.25">
      <c r="A22" s="45" t="s">
        <v>91</v>
      </c>
      <c r="B22" s="45"/>
      <c r="C22" s="45" t="e">
        <f>(B21/C20)</f>
        <v>#DIV/0!</v>
      </c>
      <c r="D22" s="38"/>
      <c r="E22" s="38"/>
    </row>
    <row r="23" spans="1:5" x14ac:dyDescent="0.2">
      <c r="A23" s="46" t="s">
        <v>155</v>
      </c>
      <c r="B23" s="38"/>
      <c r="C23" s="38"/>
      <c r="D23" s="38"/>
      <c r="E23" s="38"/>
    </row>
    <row r="25" spans="1:5" ht="15" x14ac:dyDescent="0.25">
      <c r="A25" s="52" t="s">
        <v>161</v>
      </c>
      <c r="B25" s="38"/>
      <c r="C25" s="38"/>
      <c r="D25" s="38"/>
      <c r="E25" s="38"/>
    </row>
    <row r="26" spans="1:5" ht="15" x14ac:dyDescent="0.25">
      <c r="A26" s="52"/>
      <c r="B26" s="38"/>
      <c r="C26" s="38"/>
      <c r="D26" s="38"/>
      <c r="E26" s="38"/>
    </row>
    <row r="27" spans="1:5" x14ac:dyDescent="0.2">
      <c r="A27" s="38" t="s">
        <v>189</v>
      </c>
      <c r="B27" s="38">
        <f>SUM('Antibiotic Input Year 1'!K42:K51)</f>
        <v>0</v>
      </c>
      <c r="C27" s="38"/>
      <c r="D27" s="38"/>
      <c r="E27" s="38"/>
    </row>
    <row r="28" spans="1:5" x14ac:dyDescent="0.2">
      <c r="A28" s="38" t="s">
        <v>56</v>
      </c>
      <c r="B28" s="38">
        <f>C9</f>
        <v>0</v>
      </c>
      <c r="C28" s="38"/>
      <c r="D28" s="38"/>
      <c r="E28" s="38"/>
    </row>
    <row r="29" spans="1:5" ht="15" x14ac:dyDescent="0.25">
      <c r="A29" s="45" t="s">
        <v>92</v>
      </c>
      <c r="B29" s="45" t="e">
        <f>B27/B28</f>
        <v>#DIV/0!</v>
      </c>
      <c r="C29" s="38"/>
      <c r="D29" s="38"/>
      <c r="E29" s="38"/>
    </row>
    <row r="30" spans="1:5" x14ac:dyDescent="0.2">
      <c r="A30" s="60" t="s">
        <v>162</v>
      </c>
      <c r="B30" s="38"/>
      <c r="C30" s="38"/>
      <c r="D30" s="38"/>
      <c r="E30" s="38"/>
    </row>
    <row r="31" spans="1:5" x14ac:dyDescent="0.2">
      <c r="A31" s="46" t="s">
        <v>163</v>
      </c>
      <c r="B31" s="38"/>
      <c r="C31" s="38"/>
      <c r="D31" s="38"/>
      <c r="E31" s="38"/>
    </row>
    <row r="32" spans="1:5" x14ac:dyDescent="0.2">
      <c r="A32" s="46" t="s">
        <v>164</v>
      </c>
      <c r="B32" s="38"/>
      <c r="C32" s="38"/>
      <c r="D32" s="38"/>
      <c r="E32" s="38"/>
    </row>
    <row r="33" spans="1:5" x14ac:dyDescent="0.2">
      <c r="A33" s="61"/>
      <c r="B33" s="38"/>
      <c r="C33" s="38"/>
      <c r="D33" s="38"/>
      <c r="E33" s="3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C9" sqref="C9"/>
    </sheetView>
  </sheetViews>
  <sheetFormatPr defaultRowHeight="14.25" x14ac:dyDescent="0.2"/>
  <cols>
    <col min="1" max="1" width="46.875" customWidth="1"/>
    <col min="3" max="3" width="13.875" bestFit="1" customWidth="1"/>
  </cols>
  <sheetData>
    <row r="1" spans="1:8" ht="15" x14ac:dyDescent="0.25">
      <c r="A1" s="40" t="s">
        <v>165</v>
      </c>
      <c r="B1" s="29"/>
      <c r="C1" s="29"/>
      <c r="D1" s="29"/>
      <c r="E1" s="35"/>
      <c r="F1" s="35"/>
      <c r="G1" s="35"/>
      <c r="H1" s="35"/>
    </row>
    <row r="2" spans="1:8" ht="15" x14ac:dyDescent="0.25">
      <c r="A2" s="40"/>
      <c r="B2" s="29"/>
      <c r="C2" s="29"/>
      <c r="D2" s="29"/>
      <c r="E2" s="35"/>
      <c r="F2" s="35"/>
      <c r="G2" s="35"/>
      <c r="H2" s="35"/>
    </row>
    <row r="3" spans="1:8" x14ac:dyDescent="0.2">
      <c r="A3" s="29" t="s">
        <v>152</v>
      </c>
      <c r="B3" s="29"/>
      <c r="C3" s="29"/>
      <c r="D3" s="29"/>
      <c r="E3" s="35"/>
      <c r="F3" s="35"/>
      <c r="G3" s="35"/>
      <c r="H3" s="35"/>
    </row>
    <row r="4" spans="1:8" x14ac:dyDescent="0.2">
      <c r="B4" t="s">
        <v>64</v>
      </c>
      <c r="C4" t="s">
        <v>65</v>
      </c>
      <c r="D4" t="s">
        <v>67</v>
      </c>
    </row>
    <row r="5" spans="1:8" x14ac:dyDescent="0.2">
      <c r="A5" t="s">
        <v>58</v>
      </c>
      <c r="B5" s="41"/>
      <c r="C5" s="41"/>
      <c r="D5">
        <f t="shared" ref="D5:D11" si="0">(B5*C5)</f>
        <v>0</v>
      </c>
    </row>
    <row r="6" spans="1:8" x14ac:dyDescent="0.2">
      <c r="A6" t="s">
        <v>63</v>
      </c>
      <c r="B6" s="41"/>
      <c r="C6" s="41"/>
      <c r="D6">
        <f t="shared" si="0"/>
        <v>0</v>
      </c>
    </row>
    <row r="7" spans="1:8" x14ac:dyDescent="0.2">
      <c r="A7" t="s">
        <v>59</v>
      </c>
      <c r="B7" s="41"/>
      <c r="C7" s="41"/>
      <c r="D7">
        <f t="shared" si="0"/>
        <v>0</v>
      </c>
    </row>
    <row r="8" spans="1:8" x14ac:dyDescent="0.2">
      <c r="A8" t="s">
        <v>60</v>
      </c>
      <c r="B8" s="41"/>
      <c r="C8" s="41"/>
      <c r="D8">
        <f t="shared" si="0"/>
        <v>0</v>
      </c>
    </row>
    <row r="9" spans="1:8" x14ac:dyDescent="0.2">
      <c r="A9" t="s">
        <v>61</v>
      </c>
      <c r="B9" s="41"/>
      <c r="C9" s="41"/>
      <c r="D9">
        <f t="shared" si="0"/>
        <v>0</v>
      </c>
    </row>
    <row r="10" spans="1:8" x14ac:dyDescent="0.2">
      <c r="A10" t="s">
        <v>62</v>
      </c>
      <c r="B10" s="41"/>
      <c r="C10" s="41"/>
      <c r="D10">
        <f t="shared" si="0"/>
        <v>0</v>
      </c>
    </row>
    <row r="11" spans="1:8" x14ac:dyDescent="0.2">
      <c r="A11" t="s">
        <v>69</v>
      </c>
      <c r="B11" s="47"/>
      <c r="C11" s="47"/>
      <c r="D11">
        <f t="shared" si="0"/>
        <v>0</v>
      </c>
    </row>
    <row r="12" spans="1:8" ht="15" x14ac:dyDescent="0.25">
      <c r="A12" s="2" t="s">
        <v>66</v>
      </c>
      <c r="B12" s="3"/>
      <c r="C12" s="3"/>
      <c r="D12" s="3">
        <f>SUM(D5:D11)</f>
        <v>0</v>
      </c>
    </row>
    <row r="13" spans="1:8" ht="15" x14ac:dyDescent="0.25">
      <c r="A13" s="42"/>
      <c r="B13" s="16"/>
      <c r="C13" s="16"/>
      <c r="D13" s="16"/>
    </row>
    <row r="14" spans="1:8" ht="15" x14ac:dyDescent="0.25">
      <c r="A14" s="62" t="s">
        <v>159</v>
      </c>
      <c r="B14" s="17"/>
      <c r="C14" s="17"/>
      <c r="D14" s="17"/>
    </row>
    <row r="15" spans="1:8" x14ac:dyDescent="0.2">
      <c r="A15" s="38"/>
      <c r="B15" s="38"/>
      <c r="C15" s="38"/>
      <c r="D15" s="38"/>
    </row>
    <row r="16" spans="1:8" x14ac:dyDescent="0.2">
      <c r="A16" s="38" t="s">
        <v>154</v>
      </c>
      <c r="B16" s="17">
        <f>('Antibiotic Input Year 1'!F75)</f>
        <v>0</v>
      </c>
      <c r="C16" s="38"/>
      <c r="D16" s="38"/>
    </row>
    <row r="17" spans="1:5" x14ac:dyDescent="0.2">
      <c r="A17" s="38" t="s">
        <v>68</v>
      </c>
      <c r="B17" s="21">
        <f>D12</f>
        <v>0</v>
      </c>
      <c r="C17" s="38"/>
      <c r="D17" s="38"/>
    </row>
    <row r="18" spans="1:5" ht="15" x14ac:dyDescent="0.25">
      <c r="A18" s="45" t="s">
        <v>57</v>
      </c>
      <c r="B18" s="45" t="e">
        <f>(B16/B17)</f>
        <v>#DIV/0!</v>
      </c>
      <c r="C18" s="38"/>
      <c r="D18" s="38"/>
    </row>
    <row r="20" spans="1:5" ht="15" x14ac:dyDescent="0.25">
      <c r="A20" s="52" t="s">
        <v>161</v>
      </c>
      <c r="B20" s="38"/>
      <c r="C20" s="38"/>
      <c r="D20" s="38"/>
      <c r="E20" s="58"/>
    </row>
    <row r="21" spans="1:5" ht="15" x14ac:dyDescent="0.25">
      <c r="A21" s="52"/>
      <c r="B21" s="38"/>
      <c r="C21" s="38"/>
      <c r="D21" s="38"/>
      <c r="E21" s="58"/>
    </row>
    <row r="22" spans="1:5" x14ac:dyDescent="0.2">
      <c r="A22" s="38" t="s">
        <v>189</v>
      </c>
      <c r="B22" s="38">
        <f>SUM('Antibiotic Input Year 1'!L42:L51)+SUM('Antibiotic Input Year 1'!L65:L66)</f>
        <v>0</v>
      </c>
      <c r="C22" s="38"/>
      <c r="D22" s="38"/>
      <c r="E22" s="58"/>
    </row>
    <row r="23" spans="1:5" x14ac:dyDescent="0.2">
      <c r="A23" s="38" t="s">
        <v>68</v>
      </c>
      <c r="B23" s="38">
        <f>D12</f>
        <v>0</v>
      </c>
      <c r="C23" s="38"/>
      <c r="D23" s="38"/>
      <c r="E23" s="58"/>
    </row>
    <row r="24" spans="1:5" ht="15" x14ac:dyDescent="0.25">
      <c r="A24" s="45" t="s">
        <v>188</v>
      </c>
      <c r="B24" s="45" t="e">
        <f>(B22/B23)</f>
        <v>#DIV/0!</v>
      </c>
      <c r="C24" s="38"/>
      <c r="D24" s="38"/>
      <c r="E24" s="58"/>
    </row>
    <row r="25" spans="1:5" x14ac:dyDescent="0.2">
      <c r="A25" s="60" t="s">
        <v>162</v>
      </c>
      <c r="B25" s="38"/>
      <c r="C25" s="38"/>
      <c r="D25" s="38"/>
      <c r="E25" s="58"/>
    </row>
    <row r="26" spans="1:5" x14ac:dyDescent="0.2">
      <c r="A26" s="46" t="s">
        <v>163</v>
      </c>
      <c r="B26" s="38"/>
      <c r="C26" s="38"/>
      <c r="D26" s="38"/>
      <c r="E26" s="58"/>
    </row>
    <row r="27" spans="1:5" x14ac:dyDescent="0.2">
      <c r="A27" s="46" t="s">
        <v>164</v>
      </c>
      <c r="B27" s="38"/>
      <c r="C27" s="38"/>
      <c r="D27" s="38"/>
      <c r="E27" s="58"/>
    </row>
    <row r="28" spans="1:5" x14ac:dyDescent="0.2">
      <c r="E28" s="58"/>
    </row>
    <row r="29" spans="1:5" ht="15" x14ac:dyDescent="0.25">
      <c r="A29" s="52" t="s">
        <v>136</v>
      </c>
      <c r="B29" s="52"/>
      <c r="C29" s="52"/>
      <c r="D29" s="38"/>
      <c r="E29" s="58"/>
    </row>
    <row r="30" spans="1:5" x14ac:dyDescent="0.2">
      <c r="A30" s="38" t="s">
        <v>132</v>
      </c>
      <c r="B30" s="39">
        <v>10</v>
      </c>
      <c r="C30" s="38"/>
      <c r="D30" s="38"/>
      <c r="E30" s="58"/>
    </row>
    <row r="31" spans="1:5" x14ac:dyDescent="0.2">
      <c r="A31" s="38" t="s">
        <v>131</v>
      </c>
      <c r="B31" s="39">
        <v>290</v>
      </c>
      <c r="C31" s="38"/>
      <c r="D31" s="38"/>
      <c r="E31" s="58"/>
    </row>
    <row r="32" spans="1:5" ht="15" x14ac:dyDescent="0.25">
      <c r="A32" s="45" t="s">
        <v>130</v>
      </c>
      <c r="B32" s="45">
        <f>(B30/B31)*100</f>
        <v>3.4482758620689653</v>
      </c>
      <c r="C32" s="38"/>
      <c r="D32" s="38"/>
      <c r="E32" s="58"/>
    </row>
    <row r="33" spans="1:5" ht="15" x14ac:dyDescent="0.25">
      <c r="A33" s="63" t="s">
        <v>167</v>
      </c>
      <c r="B33" s="62"/>
      <c r="C33" s="38"/>
      <c r="D33" s="38"/>
      <c r="E33" s="58"/>
    </row>
    <row r="34" spans="1:5" x14ac:dyDescent="0.2">
      <c r="A34" s="46" t="s">
        <v>166</v>
      </c>
      <c r="B34" s="38"/>
      <c r="C34" s="38"/>
      <c r="D34" s="38"/>
      <c r="E34" s="58"/>
    </row>
    <row r="35" spans="1:5" x14ac:dyDescent="0.2">
      <c r="E35" s="58"/>
    </row>
    <row r="36" spans="1:5" x14ac:dyDescent="0.2">
      <c r="A36" s="38" t="s">
        <v>134</v>
      </c>
      <c r="B36" s="39">
        <v>3</v>
      </c>
      <c r="C36" s="38"/>
      <c r="D36" s="38"/>
      <c r="E36" s="58"/>
    </row>
    <row r="37" spans="1:5" x14ac:dyDescent="0.2">
      <c r="A37" s="38" t="s">
        <v>135</v>
      </c>
      <c r="B37" s="39">
        <v>290</v>
      </c>
      <c r="C37" s="38"/>
      <c r="D37" s="38"/>
      <c r="E37" s="58"/>
    </row>
    <row r="38" spans="1:5" ht="15" x14ac:dyDescent="0.25">
      <c r="A38" s="45" t="s">
        <v>133</v>
      </c>
      <c r="B38" s="45">
        <f>(B36/B37)</f>
        <v>1.0344827586206896E-2</v>
      </c>
      <c r="C38" s="38"/>
      <c r="D38" s="38"/>
      <c r="E38" s="58"/>
    </row>
    <row r="39" spans="1:5" x14ac:dyDescent="0.2">
      <c r="A39" s="46" t="s">
        <v>169</v>
      </c>
      <c r="B39" s="38"/>
      <c r="C39" s="38"/>
      <c r="D39" s="38"/>
      <c r="E39" s="58"/>
    </row>
    <row r="40" spans="1:5" x14ac:dyDescent="0.2">
      <c r="A40" s="46" t="s">
        <v>168</v>
      </c>
      <c r="B40" s="38"/>
      <c r="C40" s="38"/>
      <c r="D40" s="3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C27" sqref="C27"/>
    </sheetView>
  </sheetViews>
  <sheetFormatPr defaultRowHeight="14.25" x14ac:dyDescent="0.2"/>
  <cols>
    <col min="1" max="1" width="51.625" bestFit="1" customWidth="1"/>
    <col min="2" max="2" width="11.875" bestFit="1" customWidth="1"/>
    <col min="3" max="3" width="28.125" bestFit="1" customWidth="1"/>
    <col min="5" max="5" width="26.875" bestFit="1" customWidth="1"/>
  </cols>
  <sheetData>
    <row r="1" spans="1:8" ht="15" x14ac:dyDescent="0.25">
      <c r="A1" s="40" t="s">
        <v>170</v>
      </c>
      <c r="B1" s="29"/>
      <c r="C1" s="29"/>
      <c r="D1" s="58"/>
      <c r="E1" s="35"/>
      <c r="F1" s="35"/>
      <c r="G1" s="35"/>
      <c r="H1" s="35"/>
    </row>
    <row r="2" spans="1:8" ht="15" x14ac:dyDescent="0.25">
      <c r="A2" s="40"/>
      <c r="B2" s="29"/>
      <c r="C2" s="29"/>
      <c r="D2" s="58"/>
    </row>
    <row r="3" spans="1:8" x14ac:dyDescent="0.2">
      <c r="A3" s="29" t="s">
        <v>152</v>
      </c>
      <c r="B3" s="29"/>
      <c r="C3" s="29"/>
      <c r="D3" s="58"/>
      <c r="F3" s="77"/>
    </row>
    <row r="4" spans="1:8" x14ac:dyDescent="0.2">
      <c r="A4" s="58"/>
      <c r="B4" s="58"/>
      <c r="C4" s="58"/>
      <c r="D4" s="58"/>
      <c r="F4" s="71"/>
    </row>
    <row r="5" spans="1:8" ht="15" x14ac:dyDescent="0.25">
      <c r="A5" s="73" t="s">
        <v>190</v>
      </c>
      <c r="B5" s="74"/>
      <c r="C5" s="74"/>
      <c r="D5" s="58"/>
      <c r="F5" s="71"/>
    </row>
    <row r="6" spans="1:8" ht="15" x14ac:dyDescent="0.25">
      <c r="A6" s="73"/>
      <c r="B6" s="74"/>
      <c r="C6" s="74"/>
      <c r="D6" s="58"/>
      <c r="F6" s="71"/>
    </row>
    <row r="7" spans="1:8" x14ac:dyDescent="0.2">
      <c r="A7" s="74" t="s">
        <v>73</v>
      </c>
      <c r="B7" s="72"/>
      <c r="C7" s="74"/>
      <c r="D7" s="58"/>
      <c r="F7" s="71"/>
    </row>
    <row r="8" spans="1:8" ht="15" x14ac:dyDescent="0.25">
      <c r="A8" s="75" t="s">
        <v>191</v>
      </c>
      <c r="B8" s="76">
        <f>(B7*425)</f>
        <v>0</v>
      </c>
      <c r="C8" s="74"/>
      <c r="D8" s="58"/>
      <c r="F8" s="71"/>
    </row>
    <row r="9" spans="1:8" x14ac:dyDescent="0.2">
      <c r="C9" s="58"/>
      <c r="D9" s="58"/>
      <c r="F9" s="58"/>
    </row>
    <row r="10" spans="1:8" ht="15" x14ac:dyDescent="0.25">
      <c r="A10" s="62" t="s">
        <v>159</v>
      </c>
      <c r="B10" s="38"/>
      <c r="C10" s="38"/>
      <c r="D10" s="58"/>
      <c r="F10" s="58"/>
    </row>
    <row r="11" spans="1:8" x14ac:dyDescent="0.2">
      <c r="A11" s="38"/>
      <c r="B11" s="38"/>
      <c r="C11" s="59"/>
      <c r="D11" s="58"/>
    </row>
    <row r="12" spans="1:8" x14ac:dyDescent="0.2">
      <c r="A12" s="38" t="s">
        <v>154</v>
      </c>
      <c r="B12" s="36">
        <f>('Antibiotic Input Year 1'!G75)</f>
        <v>0</v>
      </c>
      <c r="C12" s="38"/>
      <c r="D12" s="58"/>
    </row>
    <row r="13" spans="1:8" x14ac:dyDescent="0.2">
      <c r="A13" s="38" t="s">
        <v>173</v>
      </c>
      <c r="B13" s="36">
        <f>(B8)</f>
        <v>0</v>
      </c>
      <c r="C13" s="38"/>
      <c r="D13" s="58"/>
    </row>
    <row r="14" spans="1:8" ht="15" x14ac:dyDescent="0.25">
      <c r="A14" s="45" t="s">
        <v>71</v>
      </c>
      <c r="B14" s="45" t="e">
        <f>(B12/B13)</f>
        <v>#DIV/0!</v>
      </c>
      <c r="C14" s="38"/>
      <c r="D14" s="58"/>
    </row>
    <row r="15" spans="1:8" x14ac:dyDescent="0.2">
      <c r="A15" s="63" t="s">
        <v>174</v>
      </c>
      <c r="B15" s="38"/>
      <c r="C15" s="38"/>
      <c r="D15" s="58"/>
    </row>
    <row r="16" spans="1:8" x14ac:dyDescent="0.2">
      <c r="C16" s="58"/>
      <c r="D16" s="58"/>
    </row>
    <row r="17" spans="1:5" ht="15" x14ac:dyDescent="0.25">
      <c r="A17" s="52" t="s">
        <v>175</v>
      </c>
      <c r="B17" s="38"/>
      <c r="C17" s="38"/>
      <c r="D17" s="58"/>
    </row>
    <row r="18" spans="1:5" x14ac:dyDescent="0.2">
      <c r="A18" s="38"/>
      <c r="B18" s="38"/>
      <c r="C18" s="38"/>
      <c r="D18" s="58"/>
    </row>
    <row r="19" spans="1:5" x14ac:dyDescent="0.2">
      <c r="A19" s="38" t="s">
        <v>72</v>
      </c>
      <c r="B19" s="37"/>
      <c r="C19" s="38"/>
      <c r="D19" s="58"/>
    </row>
    <row r="20" spans="1:5" x14ac:dyDescent="0.2">
      <c r="A20" s="38" t="s">
        <v>73</v>
      </c>
      <c r="B20" s="112">
        <f>(B7)</f>
        <v>0</v>
      </c>
      <c r="C20" s="38"/>
      <c r="D20" s="58"/>
    </row>
    <row r="21" spans="1:5" ht="15" x14ac:dyDescent="0.25">
      <c r="A21" s="64" t="s">
        <v>176</v>
      </c>
      <c r="B21" s="36" t="e">
        <f>(B19/4)/B20</f>
        <v>#DIV/0!</v>
      </c>
      <c r="C21" s="38"/>
      <c r="D21" s="58"/>
    </row>
    <row r="22" spans="1:5" x14ac:dyDescent="0.2">
      <c r="A22" s="46" t="s">
        <v>172</v>
      </c>
      <c r="B22" s="38"/>
      <c r="C22" s="38"/>
      <c r="D22" s="58"/>
    </row>
    <row r="23" spans="1:5" x14ac:dyDescent="0.2">
      <c r="A23" s="63" t="s">
        <v>171</v>
      </c>
      <c r="B23" s="38"/>
      <c r="C23" s="38"/>
      <c r="D23" s="58"/>
    </row>
    <row r="24" spans="1:5" x14ac:dyDescent="0.2">
      <c r="C24" s="58"/>
      <c r="D24" s="58"/>
    </row>
    <row r="25" spans="1:5" ht="15" x14ac:dyDescent="0.25">
      <c r="A25" s="52" t="s">
        <v>177</v>
      </c>
      <c r="B25" s="38"/>
      <c r="C25" s="38"/>
      <c r="D25" s="58"/>
    </row>
    <row r="26" spans="1:5" x14ac:dyDescent="0.2">
      <c r="A26" s="38"/>
      <c r="B26" s="38"/>
      <c r="C26" s="38"/>
      <c r="D26" s="58"/>
    </row>
    <row r="27" spans="1:5" x14ac:dyDescent="0.2">
      <c r="A27" s="38" t="s">
        <v>74</v>
      </c>
      <c r="B27" s="37">
        <v>0</v>
      </c>
      <c r="C27" s="38"/>
      <c r="D27" s="58"/>
    </row>
    <row r="28" spans="1:5" x14ac:dyDescent="0.2">
      <c r="A28" s="38" t="s">
        <v>73</v>
      </c>
      <c r="B28" s="112">
        <f>(B7)</f>
        <v>0</v>
      </c>
      <c r="C28" s="38"/>
      <c r="D28" s="58"/>
    </row>
    <row r="29" spans="1:5" ht="15" x14ac:dyDescent="0.25">
      <c r="A29" s="64" t="s">
        <v>178</v>
      </c>
      <c r="B29" s="36" t="e">
        <f>(B27/3)/B28</f>
        <v>#DIV/0!</v>
      </c>
      <c r="C29" s="38"/>
      <c r="D29" s="58"/>
    </row>
    <row r="30" spans="1:5" x14ac:dyDescent="0.2">
      <c r="A30" s="46" t="s">
        <v>179</v>
      </c>
      <c r="B30" s="38"/>
      <c r="C30" s="38"/>
      <c r="D30" s="58"/>
    </row>
    <row r="32" spans="1:5" ht="15" x14ac:dyDescent="0.25">
      <c r="A32" s="52" t="s">
        <v>161</v>
      </c>
      <c r="B32" s="38"/>
      <c r="C32" s="38"/>
      <c r="D32" s="58"/>
      <c r="E32" s="58"/>
    </row>
    <row r="33" spans="1:5" ht="15" x14ac:dyDescent="0.25">
      <c r="A33" s="52"/>
      <c r="B33" s="38"/>
      <c r="C33" s="38"/>
      <c r="D33" s="58"/>
      <c r="E33" s="58"/>
    </row>
    <row r="34" spans="1:5" x14ac:dyDescent="0.2">
      <c r="A34" s="38" t="s">
        <v>189</v>
      </c>
      <c r="B34" s="38">
        <f>SUM('Antibiotic Input Year 1'!M42:M51)+SUM('Antibiotic Input Year 1'!M65:M66)</f>
        <v>0</v>
      </c>
      <c r="C34" s="38"/>
    </row>
    <row r="35" spans="1:5" x14ac:dyDescent="0.2">
      <c r="A35" s="38" t="s">
        <v>70</v>
      </c>
      <c r="B35" s="38">
        <f>(B8)</f>
        <v>0</v>
      </c>
      <c r="C35" s="38"/>
    </row>
    <row r="36" spans="1:5" ht="15" x14ac:dyDescent="0.25">
      <c r="A36" s="45" t="s">
        <v>92</v>
      </c>
      <c r="B36" s="45" t="e">
        <f>(B34/B35)</f>
        <v>#DIV/0!</v>
      </c>
      <c r="C36" s="38"/>
    </row>
    <row r="37" spans="1:5" x14ac:dyDescent="0.2">
      <c r="A37" s="60" t="s">
        <v>162</v>
      </c>
      <c r="B37" s="38"/>
      <c r="C37" s="38"/>
      <c r="D37" s="58"/>
    </row>
    <row r="38" spans="1:5" x14ac:dyDescent="0.2">
      <c r="A38" s="46" t="s">
        <v>163</v>
      </c>
      <c r="B38" s="38"/>
      <c r="C38" s="38"/>
      <c r="D38" s="58"/>
    </row>
    <row r="39" spans="1:5" x14ac:dyDescent="0.2">
      <c r="A39" s="46" t="s">
        <v>164</v>
      </c>
      <c r="B39" s="38"/>
      <c r="C39" s="38"/>
      <c r="D39" s="5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78"/>
  <sheetViews>
    <sheetView showGridLines="0" topLeftCell="A4" workbookViewId="0">
      <selection activeCell="B14" sqref="B14"/>
    </sheetView>
  </sheetViews>
  <sheetFormatPr defaultColWidth="9" defaultRowHeight="14.25" x14ac:dyDescent="0.2"/>
  <cols>
    <col min="1" max="1" width="31.125" style="4" customWidth="1"/>
    <col min="2" max="2" width="44" style="4" customWidth="1"/>
    <col min="3" max="3" width="3.875" style="4" bestFit="1" customWidth="1"/>
    <col min="4" max="4" width="11.125" style="4" customWidth="1"/>
    <col min="5" max="5" width="9.625" style="4" customWidth="1"/>
    <col min="6" max="6" width="10.5" style="4" customWidth="1"/>
    <col min="7" max="7" width="9.125" style="4" customWidth="1"/>
    <col min="8" max="8" width="30.5" style="4" hidden="1" customWidth="1"/>
    <col min="9" max="9" width="16.25" style="4" hidden="1" customWidth="1"/>
    <col min="10" max="10" width="16.875" style="4" hidden="1" customWidth="1"/>
    <col min="11" max="16384" width="9" style="4"/>
  </cols>
  <sheetData>
    <row r="7" spans="1:13" ht="15" x14ac:dyDescent="0.25">
      <c r="A7" s="84" t="s">
        <v>150</v>
      </c>
      <c r="C7" s="83"/>
    </row>
    <row r="8" spans="1:13" x14ac:dyDescent="0.2">
      <c r="A8" s="85" t="s">
        <v>149</v>
      </c>
      <c r="C8" s="83"/>
    </row>
    <row r="9" spans="1:13" x14ac:dyDescent="0.2">
      <c r="A9" s="86" t="s">
        <v>20</v>
      </c>
      <c r="C9" s="83"/>
    </row>
    <row r="10" spans="1:13" x14ac:dyDescent="0.2">
      <c r="A10" s="87" t="s">
        <v>31</v>
      </c>
      <c r="C10" s="83"/>
    </row>
    <row r="11" spans="1:13" x14ac:dyDescent="0.2">
      <c r="A11" s="88" t="s">
        <v>111</v>
      </c>
      <c r="C11" s="83"/>
    </row>
    <row r="12" spans="1:13" ht="15" x14ac:dyDescent="0.25">
      <c r="A12" s="89" t="s">
        <v>119</v>
      </c>
      <c r="C12" s="83"/>
      <c r="H12" s="108" t="s">
        <v>50</v>
      </c>
      <c r="I12" s="109"/>
      <c r="J12" s="109"/>
      <c r="K12" s="5"/>
    </row>
    <row r="13" spans="1:13" ht="15" x14ac:dyDescent="0.25">
      <c r="A13" s="34"/>
      <c r="B13" s="111" t="s">
        <v>127</v>
      </c>
      <c r="C13" s="111"/>
      <c r="D13" s="111"/>
      <c r="E13" s="80"/>
      <c r="F13" s="80"/>
      <c r="H13" s="79"/>
      <c r="I13" s="80"/>
      <c r="J13" s="80"/>
      <c r="K13" s="5"/>
    </row>
    <row r="14" spans="1:13" ht="60" customHeight="1" x14ac:dyDescent="0.25">
      <c r="A14" s="103" t="s">
        <v>1</v>
      </c>
      <c r="B14" s="104" t="s">
        <v>0</v>
      </c>
      <c r="C14" s="104" t="s">
        <v>182</v>
      </c>
      <c r="D14" s="103" t="s">
        <v>185</v>
      </c>
      <c r="E14" s="105" t="s">
        <v>21</v>
      </c>
      <c r="F14" s="105" t="s">
        <v>22</v>
      </c>
      <c r="G14" s="105" t="s">
        <v>23</v>
      </c>
      <c r="H14" s="6" t="s">
        <v>21</v>
      </c>
      <c r="I14" s="6" t="s">
        <v>22</v>
      </c>
      <c r="J14" s="6" t="s">
        <v>23</v>
      </c>
    </row>
    <row r="15" spans="1:13" x14ac:dyDescent="0.2">
      <c r="A15" s="92" t="s">
        <v>2</v>
      </c>
      <c r="B15" s="92" t="s">
        <v>3</v>
      </c>
      <c r="C15" s="92" t="s">
        <v>183</v>
      </c>
      <c r="D15" s="92">
        <v>150</v>
      </c>
      <c r="E15" s="33">
        <v>0</v>
      </c>
      <c r="F15" s="33">
        <v>0</v>
      </c>
      <c r="G15" s="33">
        <v>0</v>
      </c>
      <c r="H15" s="31">
        <f>(D15*E15)</f>
        <v>0</v>
      </c>
      <c r="I15" s="31">
        <f>(D15*F15)</f>
        <v>0</v>
      </c>
      <c r="J15" s="31">
        <f>(D15*G15)</f>
        <v>0</v>
      </c>
      <c r="K15" s="68">
        <f>(E15*D15)</f>
        <v>0</v>
      </c>
      <c r="L15" s="68">
        <f>(F15*D15)</f>
        <v>0</v>
      </c>
      <c r="M15" s="68">
        <f>(G15*D15)</f>
        <v>0</v>
      </c>
    </row>
    <row r="16" spans="1:13" x14ac:dyDescent="0.2">
      <c r="A16" s="92" t="s">
        <v>15</v>
      </c>
      <c r="B16" s="92" t="s">
        <v>3</v>
      </c>
      <c r="C16" s="92" t="s">
        <v>183</v>
      </c>
      <c r="D16" s="92">
        <v>150</v>
      </c>
      <c r="E16" s="33">
        <v>0</v>
      </c>
      <c r="F16" s="33">
        <v>0</v>
      </c>
      <c r="G16" s="33">
        <v>0</v>
      </c>
      <c r="H16" s="31">
        <f t="shared" ref="H16:H74" si="0">(D16*E16)</f>
        <v>0</v>
      </c>
      <c r="I16" s="31">
        <f t="shared" ref="I16:I74" si="1">(D16*F16)</f>
        <v>0</v>
      </c>
      <c r="J16" s="31">
        <f t="shared" ref="J16:J74" si="2">(D16*G16)</f>
        <v>0</v>
      </c>
      <c r="K16" s="68">
        <f>(E16*D16)</f>
        <v>0</v>
      </c>
      <c r="L16" s="68">
        <f t="shared" ref="L16:L73" si="3">(F16*D16)</f>
        <v>0</v>
      </c>
      <c r="M16" s="68">
        <f t="shared" ref="M16:M74" si="4">(G16*D16)</f>
        <v>0</v>
      </c>
    </row>
    <row r="17" spans="1:13" x14ac:dyDescent="0.2">
      <c r="A17" s="92" t="s">
        <v>16</v>
      </c>
      <c r="B17" s="92" t="s">
        <v>3</v>
      </c>
      <c r="C17" s="92" t="s">
        <v>183</v>
      </c>
      <c r="D17" s="92">
        <v>150</v>
      </c>
      <c r="E17" s="33">
        <v>0</v>
      </c>
      <c r="F17" s="33">
        <v>0</v>
      </c>
      <c r="G17" s="33">
        <v>0</v>
      </c>
      <c r="H17" s="31">
        <f t="shared" si="0"/>
        <v>0</v>
      </c>
      <c r="I17" s="31">
        <f t="shared" si="1"/>
        <v>0</v>
      </c>
      <c r="J17" s="31">
        <f t="shared" si="2"/>
        <v>0</v>
      </c>
      <c r="K17" s="68">
        <f>(E17*D17)</f>
        <v>0</v>
      </c>
      <c r="L17" s="68">
        <f t="shared" si="3"/>
        <v>0</v>
      </c>
      <c r="M17" s="68">
        <f t="shared" si="4"/>
        <v>0</v>
      </c>
    </row>
    <row r="18" spans="1:13" x14ac:dyDescent="0.2">
      <c r="A18" s="92" t="s">
        <v>107</v>
      </c>
      <c r="B18" s="92" t="s">
        <v>3</v>
      </c>
      <c r="C18" s="92" t="s">
        <v>183</v>
      </c>
      <c r="D18" s="92">
        <v>150</v>
      </c>
      <c r="E18" s="33">
        <v>0</v>
      </c>
      <c r="F18" s="33">
        <v>0</v>
      </c>
      <c r="G18" s="33">
        <v>0</v>
      </c>
      <c r="H18" s="31">
        <f t="shared" si="0"/>
        <v>0</v>
      </c>
      <c r="I18" s="31">
        <f t="shared" si="1"/>
        <v>0</v>
      </c>
      <c r="J18" s="31">
        <f t="shared" si="2"/>
        <v>0</v>
      </c>
      <c r="K18" s="68">
        <f t="shared" ref="K18:K74" si="5">(E18*D18)</f>
        <v>0</v>
      </c>
      <c r="L18" s="68">
        <f t="shared" si="3"/>
        <v>0</v>
      </c>
      <c r="M18" s="68">
        <f t="shared" si="4"/>
        <v>0</v>
      </c>
    </row>
    <row r="19" spans="1:13" x14ac:dyDescent="0.2">
      <c r="A19" s="92" t="s">
        <v>34</v>
      </c>
      <c r="B19" s="92" t="s">
        <v>35</v>
      </c>
      <c r="C19" s="92" t="s">
        <v>183</v>
      </c>
      <c r="D19" s="92">
        <v>140</v>
      </c>
      <c r="E19" s="33">
        <v>0</v>
      </c>
      <c r="F19" s="33">
        <v>0</v>
      </c>
      <c r="G19" s="33">
        <v>0</v>
      </c>
      <c r="H19" s="31">
        <f t="shared" si="0"/>
        <v>0</v>
      </c>
      <c r="I19" s="31">
        <f t="shared" si="1"/>
        <v>0</v>
      </c>
      <c r="J19" s="31">
        <f t="shared" si="2"/>
        <v>0</v>
      </c>
      <c r="K19" s="68">
        <f t="shared" si="5"/>
        <v>0</v>
      </c>
      <c r="L19" s="68">
        <f t="shared" si="3"/>
        <v>0</v>
      </c>
      <c r="M19" s="68">
        <f t="shared" si="4"/>
        <v>0</v>
      </c>
    </row>
    <row r="20" spans="1:13" x14ac:dyDescent="0.2">
      <c r="A20" s="92" t="s">
        <v>36</v>
      </c>
      <c r="B20" s="92" t="s">
        <v>37</v>
      </c>
      <c r="C20" s="92" t="s">
        <v>183</v>
      </c>
      <c r="D20" s="92">
        <v>140</v>
      </c>
      <c r="E20" s="33">
        <v>0</v>
      </c>
      <c r="F20" s="33">
        <v>0</v>
      </c>
      <c r="G20" s="33">
        <v>0</v>
      </c>
      <c r="H20" s="31">
        <f t="shared" si="0"/>
        <v>0</v>
      </c>
      <c r="I20" s="31">
        <f t="shared" si="1"/>
        <v>0</v>
      </c>
      <c r="J20" s="31">
        <f t="shared" si="2"/>
        <v>0</v>
      </c>
      <c r="K20" s="68">
        <f t="shared" si="5"/>
        <v>0</v>
      </c>
      <c r="L20" s="68">
        <f t="shared" si="3"/>
        <v>0</v>
      </c>
      <c r="M20" s="68">
        <f t="shared" si="4"/>
        <v>0</v>
      </c>
    </row>
    <row r="21" spans="1:13" x14ac:dyDescent="0.2">
      <c r="A21" s="92" t="s">
        <v>39</v>
      </c>
      <c r="B21" s="92" t="s">
        <v>35</v>
      </c>
      <c r="C21" s="92" t="s">
        <v>183</v>
      </c>
      <c r="D21" s="92">
        <v>140</v>
      </c>
      <c r="E21" s="33">
        <v>0</v>
      </c>
      <c r="F21" s="33">
        <v>0</v>
      </c>
      <c r="G21" s="33">
        <v>0</v>
      </c>
      <c r="H21" s="31">
        <f t="shared" si="0"/>
        <v>0</v>
      </c>
      <c r="I21" s="31">
        <f t="shared" si="1"/>
        <v>0</v>
      </c>
      <c r="J21" s="31">
        <f t="shared" si="2"/>
        <v>0</v>
      </c>
      <c r="K21" s="68">
        <f t="shared" si="5"/>
        <v>0</v>
      </c>
      <c r="L21" s="68">
        <f t="shared" si="3"/>
        <v>0</v>
      </c>
      <c r="M21" s="68">
        <f t="shared" si="4"/>
        <v>0</v>
      </c>
    </row>
    <row r="22" spans="1:13" x14ac:dyDescent="0.2">
      <c r="A22" s="92" t="s">
        <v>6</v>
      </c>
      <c r="B22" s="92" t="s">
        <v>7</v>
      </c>
      <c r="C22" s="92" t="s">
        <v>183</v>
      </c>
      <c r="D22" s="92">
        <v>300</v>
      </c>
      <c r="E22" s="33">
        <v>0</v>
      </c>
      <c r="F22" s="33">
        <v>0</v>
      </c>
      <c r="G22" s="33">
        <v>0</v>
      </c>
      <c r="H22" s="31">
        <f t="shared" si="0"/>
        <v>0</v>
      </c>
      <c r="I22" s="31">
        <f t="shared" si="1"/>
        <v>0</v>
      </c>
      <c r="J22" s="31">
        <f t="shared" si="2"/>
        <v>0</v>
      </c>
      <c r="K22" s="68">
        <f t="shared" si="5"/>
        <v>0</v>
      </c>
      <c r="L22" s="68">
        <f t="shared" si="3"/>
        <v>0</v>
      </c>
      <c r="M22" s="68">
        <f t="shared" si="4"/>
        <v>0</v>
      </c>
    </row>
    <row r="23" spans="1:13" x14ac:dyDescent="0.2">
      <c r="A23" s="92" t="s">
        <v>101</v>
      </c>
      <c r="B23" s="92" t="s">
        <v>7</v>
      </c>
      <c r="C23" s="92" t="s">
        <v>183</v>
      </c>
      <c r="D23" s="92">
        <v>300</v>
      </c>
      <c r="E23" s="33">
        <v>0</v>
      </c>
      <c r="F23" s="33">
        <v>0</v>
      </c>
      <c r="G23" s="33">
        <v>0</v>
      </c>
      <c r="H23" s="31">
        <f t="shared" si="0"/>
        <v>0</v>
      </c>
      <c r="I23" s="31">
        <f t="shared" si="1"/>
        <v>0</v>
      </c>
      <c r="J23" s="31">
        <f t="shared" si="2"/>
        <v>0</v>
      </c>
      <c r="K23" s="68">
        <f t="shared" si="5"/>
        <v>0</v>
      </c>
      <c r="L23" s="68">
        <f t="shared" si="3"/>
        <v>0</v>
      </c>
      <c r="M23" s="68">
        <f t="shared" si="4"/>
        <v>0</v>
      </c>
    </row>
    <row r="24" spans="1:13" x14ac:dyDescent="0.2">
      <c r="A24" s="92" t="s">
        <v>14</v>
      </c>
      <c r="B24" s="92" t="s">
        <v>93</v>
      </c>
      <c r="C24" s="92" t="s">
        <v>183</v>
      </c>
      <c r="D24" s="92">
        <v>450</v>
      </c>
      <c r="E24" s="33">
        <v>0</v>
      </c>
      <c r="F24" s="33">
        <v>0</v>
      </c>
      <c r="G24" s="33">
        <v>0</v>
      </c>
      <c r="H24" s="31">
        <f t="shared" si="0"/>
        <v>0</v>
      </c>
      <c r="I24" s="31">
        <f t="shared" si="1"/>
        <v>0</v>
      </c>
      <c r="J24" s="31">
        <f t="shared" si="2"/>
        <v>0</v>
      </c>
      <c r="K24" s="68">
        <f t="shared" si="5"/>
        <v>0</v>
      </c>
      <c r="L24" s="68">
        <f t="shared" si="3"/>
        <v>0</v>
      </c>
      <c r="M24" s="68">
        <f t="shared" si="4"/>
        <v>0</v>
      </c>
    </row>
    <row r="25" spans="1:13" x14ac:dyDescent="0.2">
      <c r="A25" s="92" t="s">
        <v>4</v>
      </c>
      <c r="B25" s="92" t="s">
        <v>5</v>
      </c>
      <c r="C25" s="92" t="s">
        <v>183</v>
      </c>
      <c r="D25" s="92">
        <v>200</v>
      </c>
      <c r="E25" s="33">
        <v>0</v>
      </c>
      <c r="F25" s="33">
        <v>0</v>
      </c>
      <c r="G25" s="33">
        <v>0</v>
      </c>
      <c r="H25" s="31">
        <f t="shared" si="0"/>
        <v>0</v>
      </c>
      <c r="I25" s="31">
        <f t="shared" si="1"/>
        <v>0</v>
      </c>
      <c r="J25" s="31">
        <f t="shared" si="2"/>
        <v>0</v>
      </c>
      <c r="K25" s="68">
        <f t="shared" si="5"/>
        <v>0</v>
      </c>
      <c r="L25" s="68">
        <f t="shared" si="3"/>
        <v>0</v>
      </c>
      <c r="M25" s="68">
        <f t="shared" si="4"/>
        <v>0</v>
      </c>
    </row>
    <row r="26" spans="1:13" x14ac:dyDescent="0.2">
      <c r="A26" s="92" t="s">
        <v>102</v>
      </c>
      <c r="B26" s="92" t="s">
        <v>5</v>
      </c>
      <c r="C26" s="92" t="s">
        <v>183</v>
      </c>
      <c r="D26" s="92">
        <v>100</v>
      </c>
      <c r="E26" s="33">
        <v>0</v>
      </c>
      <c r="F26" s="33">
        <v>0</v>
      </c>
      <c r="G26" s="33">
        <v>0</v>
      </c>
      <c r="H26" s="31">
        <f t="shared" si="0"/>
        <v>0</v>
      </c>
      <c r="I26" s="31">
        <f t="shared" si="1"/>
        <v>0</v>
      </c>
      <c r="J26" s="31">
        <f t="shared" si="2"/>
        <v>0</v>
      </c>
      <c r="K26" s="68">
        <f t="shared" si="5"/>
        <v>0</v>
      </c>
      <c r="L26" s="68">
        <f t="shared" si="3"/>
        <v>0</v>
      </c>
      <c r="M26" s="68">
        <f t="shared" si="4"/>
        <v>0</v>
      </c>
    </row>
    <row r="27" spans="1:13" x14ac:dyDescent="0.2">
      <c r="A27" s="92" t="s">
        <v>17</v>
      </c>
      <c r="B27" s="92" t="s">
        <v>5</v>
      </c>
      <c r="C27" s="92" t="s">
        <v>183</v>
      </c>
      <c r="D27" s="92">
        <v>200</v>
      </c>
      <c r="E27" s="33">
        <v>0</v>
      </c>
      <c r="F27" s="33">
        <v>0</v>
      </c>
      <c r="G27" s="33">
        <v>0</v>
      </c>
      <c r="H27" s="31">
        <f t="shared" si="0"/>
        <v>0</v>
      </c>
      <c r="I27" s="31">
        <f t="shared" si="1"/>
        <v>0</v>
      </c>
      <c r="J27" s="31">
        <f t="shared" si="2"/>
        <v>0</v>
      </c>
      <c r="K27" s="68">
        <f t="shared" si="5"/>
        <v>0</v>
      </c>
      <c r="L27" s="68">
        <f t="shared" si="3"/>
        <v>0</v>
      </c>
      <c r="M27" s="68">
        <f t="shared" si="4"/>
        <v>0</v>
      </c>
    </row>
    <row r="28" spans="1:13" x14ac:dyDescent="0.2">
      <c r="A28" s="92" t="s">
        <v>18</v>
      </c>
      <c r="B28" s="92" t="s">
        <v>5</v>
      </c>
      <c r="C28" s="92" t="s">
        <v>183</v>
      </c>
      <c r="D28" s="92">
        <v>200</v>
      </c>
      <c r="E28" s="33">
        <v>0</v>
      </c>
      <c r="F28" s="33">
        <v>0</v>
      </c>
      <c r="G28" s="33">
        <v>0</v>
      </c>
      <c r="H28" s="31">
        <f t="shared" si="0"/>
        <v>0</v>
      </c>
      <c r="I28" s="31">
        <f t="shared" si="1"/>
        <v>0</v>
      </c>
      <c r="J28" s="31">
        <f t="shared" si="2"/>
        <v>0</v>
      </c>
      <c r="K28" s="68">
        <f t="shared" si="5"/>
        <v>0</v>
      </c>
      <c r="L28" s="68">
        <f t="shared" si="3"/>
        <v>0</v>
      </c>
      <c r="M28" s="68">
        <f t="shared" si="4"/>
        <v>0</v>
      </c>
    </row>
    <row r="29" spans="1:13" x14ac:dyDescent="0.2">
      <c r="A29" s="92" t="s">
        <v>49</v>
      </c>
      <c r="B29" s="92" t="s">
        <v>5</v>
      </c>
      <c r="C29" s="92" t="s">
        <v>183</v>
      </c>
      <c r="D29" s="92">
        <v>300</v>
      </c>
      <c r="E29" s="33">
        <v>0</v>
      </c>
      <c r="F29" s="33">
        <v>0</v>
      </c>
      <c r="G29" s="33">
        <v>0</v>
      </c>
      <c r="H29" s="31">
        <f t="shared" si="0"/>
        <v>0</v>
      </c>
      <c r="I29" s="31">
        <f t="shared" si="1"/>
        <v>0</v>
      </c>
      <c r="J29" s="31">
        <f t="shared" si="2"/>
        <v>0</v>
      </c>
      <c r="K29" s="68">
        <f t="shared" si="5"/>
        <v>0</v>
      </c>
      <c r="L29" s="68">
        <f t="shared" si="3"/>
        <v>0</v>
      </c>
      <c r="M29" s="68">
        <f t="shared" si="4"/>
        <v>0</v>
      </c>
    </row>
    <row r="30" spans="1:13" x14ac:dyDescent="0.2">
      <c r="A30" s="93" t="s">
        <v>95</v>
      </c>
      <c r="B30" s="93" t="s">
        <v>5</v>
      </c>
      <c r="C30" s="93" t="s">
        <v>183</v>
      </c>
      <c r="D30" s="93">
        <v>200</v>
      </c>
      <c r="E30" s="33">
        <v>0</v>
      </c>
      <c r="F30" s="33">
        <v>0</v>
      </c>
      <c r="G30" s="33">
        <v>0</v>
      </c>
      <c r="H30" s="31">
        <f t="shared" si="0"/>
        <v>0</v>
      </c>
      <c r="I30" s="31">
        <f t="shared" si="1"/>
        <v>0</v>
      </c>
      <c r="J30" s="31">
        <f t="shared" si="2"/>
        <v>0</v>
      </c>
      <c r="K30" s="68">
        <f t="shared" si="5"/>
        <v>0</v>
      </c>
      <c r="L30" s="68">
        <f t="shared" si="3"/>
        <v>0</v>
      </c>
      <c r="M30" s="68">
        <f t="shared" si="4"/>
        <v>0</v>
      </c>
    </row>
    <row r="31" spans="1:13" x14ac:dyDescent="0.2">
      <c r="A31" s="93" t="s">
        <v>109</v>
      </c>
      <c r="B31" s="93" t="s">
        <v>110</v>
      </c>
      <c r="C31" s="93" t="s">
        <v>183</v>
      </c>
      <c r="D31" s="93">
        <v>240</v>
      </c>
      <c r="E31" s="33">
        <v>0</v>
      </c>
      <c r="F31" s="33">
        <v>0</v>
      </c>
      <c r="G31" s="33">
        <v>0</v>
      </c>
      <c r="H31" s="31">
        <f t="shared" si="0"/>
        <v>0</v>
      </c>
      <c r="I31" s="31">
        <f t="shared" si="1"/>
        <v>0</v>
      </c>
      <c r="J31" s="31">
        <f t="shared" si="2"/>
        <v>0</v>
      </c>
      <c r="K31" s="68">
        <f t="shared" si="5"/>
        <v>0</v>
      </c>
      <c r="L31" s="68">
        <f t="shared" si="3"/>
        <v>0</v>
      </c>
      <c r="M31" s="68">
        <f t="shared" si="4"/>
        <v>0</v>
      </c>
    </row>
    <row r="32" spans="1:13" x14ac:dyDescent="0.2">
      <c r="A32" s="92" t="s">
        <v>10</v>
      </c>
      <c r="B32" s="92" t="s">
        <v>11</v>
      </c>
      <c r="C32" s="92" t="s">
        <v>183</v>
      </c>
      <c r="D32" s="92">
        <v>200</v>
      </c>
      <c r="E32" s="33">
        <v>0</v>
      </c>
      <c r="F32" s="33">
        <v>0</v>
      </c>
      <c r="G32" s="33">
        <v>0</v>
      </c>
      <c r="H32" s="31">
        <f t="shared" si="0"/>
        <v>0</v>
      </c>
      <c r="I32" s="31">
        <f t="shared" si="1"/>
        <v>0</v>
      </c>
      <c r="J32" s="31">
        <f t="shared" si="2"/>
        <v>0</v>
      </c>
      <c r="K32" s="68">
        <f t="shared" si="5"/>
        <v>0</v>
      </c>
      <c r="L32" s="68">
        <f t="shared" si="3"/>
        <v>0</v>
      </c>
      <c r="M32" s="68">
        <f t="shared" si="4"/>
        <v>0</v>
      </c>
    </row>
    <row r="33" spans="1:13" x14ac:dyDescent="0.2">
      <c r="A33" s="93" t="s">
        <v>27</v>
      </c>
      <c r="B33" s="93" t="s">
        <v>28</v>
      </c>
      <c r="C33" s="93" t="s">
        <v>183</v>
      </c>
      <c r="D33" s="93">
        <v>300</v>
      </c>
      <c r="E33" s="33">
        <v>0</v>
      </c>
      <c r="F33" s="33">
        <v>0</v>
      </c>
      <c r="G33" s="33">
        <v>0</v>
      </c>
      <c r="H33" s="31">
        <f t="shared" si="0"/>
        <v>0</v>
      </c>
      <c r="I33" s="31">
        <f t="shared" si="1"/>
        <v>0</v>
      </c>
      <c r="J33" s="31">
        <f t="shared" si="2"/>
        <v>0</v>
      </c>
      <c r="K33" s="68">
        <f t="shared" si="5"/>
        <v>0</v>
      </c>
      <c r="L33" s="68">
        <f t="shared" si="3"/>
        <v>0</v>
      </c>
      <c r="M33" s="68">
        <f t="shared" si="4"/>
        <v>0</v>
      </c>
    </row>
    <row r="34" spans="1:13" x14ac:dyDescent="0.2">
      <c r="A34" s="93" t="s">
        <v>98</v>
      </c>
      <c r="B34" s="93" t="s">
        <v>28</v>
      </c>
      <c r="C34" s="93" t="s">
        <v>183</v>
      </c>
      <c r="D34" s="93">
        <v>300</v>
      </c>
      <c r="E34" s="33">
        <v>0</v>
      </c>
      <c r="F34" s="33">
        <v>0</v>
      </c>
      <c r="G34" s="33">
        <v>0</v>
      </c>
      <c r="H34" s="31">
        <f t="shared" si="0"/>
        <v>0</v>
      </c>
      <c r="I34" s="31">
        <f t="shared" si="1"/>
        <v>0</v>
      </c>
      <c r="J34" s="31">
        <f t="shared" si="2"/>
        <v>0</v>
      </c>
      <c r="K34" s="68">
        <f t="shared" si="5"/>
        <v>0</v>
      </c>
      <c r="L34" s="68">
        <f t="shared" si="3"/>
        <v>0</v>
      </c>
      <c r="M34" s="68">
        <f t="shared" si="4"/>
        <v>0</v>
      </c>
    </row>
    <row r="35" spans="1:13" x14ac:dyDescent="0.2">
      <c r="A35" s="93" t="s">
        <v>103</v>
      </c>
      <c r="B35" s="93" t="s">
        <v>28</v>
      </c>
      <c r="C35" s="93" t="s">
        <v>183</v>
      </c>
      <c r="D35" s="93">
        <v>300</v>
      </c>
      <c r="E35" s="33">
        <v>0</v>
      </c>
      <c r="F35" s="33">
        <v>0</v>
      </c>
      <c r="G35" s="33">
        <v>0</v>
      </c>
      <c r="H35" s="31">
        <f t="shared" si="0"/>
        <v>0</v>
      </c>
      <c r="I35" s="31">
        <f t="shared" si="1"/>
        <v>0</v>
      </c>
      <c r="J35" s="31">
        <f t="shared" si="2"/>
        <v>0</v>
      </c>
      <c r="K35" s="68">
        <f t="shared" si="5"/>
        <v>0</v>
      </c>
      <c r="L35" s="68">
        <f t="shared" si="3"/>
        <v>0</v>
      </c>
      <c r="M35" s="68">
        <f t="shared" si="4"/>
        <v>0</v>
      </c>
    </row>
    <row r="36" spans="1:13" x14ac:dyDescent="0.2">
      <c r="A36" s="93" t="s">
        <v>29</v>
      </c>
      <c r="B36" s="93" t="s">
        <v>30</v>
      </c>
      <c r="C36" s="93" t="s">
        <v>183</v>
      </c>
      <c r="D36" s="93">
        <v>300</v>
      </c>
      <c r="E36" s="33">
        <v>0</v>
      </c>
      <c r="F36" s="33">
        <v>0</v>
      </c>
      <c r="G36" s="33">
        <v>0</v>
      </c>
      <c r="H36" s="31">
        <f t="shared" si="0"/>
        <v>0</v>
      </c>
      <c r="I36" s="31">
        <f t="shared" si="1"/>
        <v>0</v>
      </c>
      <c r="J36" s="31">
        <f t="shared" si="2"/>
        <v>0</v>
      </c>
      <c r="K36" s="68">
        <f t="shared" si="5"/>
        <v>0</v>
      </c>
      <c r="L36" s="68">
        <f t="shared" si="3"/>
        <v>0</v>
      </c>
      <c r="M36" s="68">
        <f t="shared" si="4"/>
        <v>0</v>
      </c>
    </row>
    <row r="37" spans="1:13" x14ac:dyDescent="0.2">
      <c r="A37" s="93" t="s">
        <v>97</v>
      </c>
      <c r="B37" s="93" t="s">
        <v>30</v>
      </c>
      <c r="C37" s="93" t="s">
        <v>183</v>
      </c>
      <c r="D37" s="93">
        <v>300</v>
      </c>
      <c r="E37" s="33">
        <v>0</v>
      </c>
      <c r="F37" s="33">
        <v>0</v>
      </c>
      <c r="G37" s="33">
        <v>0</v>
      </c>
      <c r="H37" s="31">
        <f t="shared" si="0"/>
        <v>0</v>
      </c>
      <c r="I37" s="31">
        <f t="shared" si="1"/>
        <v>0</v>
      </c>
      <c r="J37" s="31">
        <f t="shared" si="2"/>
        <v>0</v>
      </c>
      <c r="K37" s="68">
        <f t="shared" si="5"/>
        <v>0</v>
      </c>
      <c r="L37" s="68">
        <f t="shared" si="3"/>
        <v>0</v>
      </c>
      <c r="M37" s="68">
        <f t="shared" si="4"/>
        <v>0</v>
      </c>
    </row>
    <row r="38" spans="1:13" x14ac:dyDescent="0.2">
      <c r="A38" s="93" t="s">
        <v>106</v>
      </c>
      <c r="B38" s="93" t="s">
        <v>30</v>
      </c>
      <c r="C38" s="93" t="s">
        <v>183</v>
      </c>
      <c r="D38" s="93">
        <v>300</v>
      </c>
      <c r="E38" s="33">
        <v>0</v>
      </c>
      <c r="F38" s="33">
        <v>0</v>
      </c>
      <c r="G38" s="33">
        <v>0</v>
      </c>
      <c r="H38" s="31">
        <f t="shared" si="0"/>
        <v>0</v>
      </c>
      <c r="I38" s="31">
        <f t="shared" si="1"/>
        <v>0</v>
      </c>
      <c r="J38" s="31">
        <f t="shared" si="2"/>
        <v>0</v>
      </c>
      <c r="K38" s="68">
        <f t="shared" si="5"/>
        <v>0</v>
      </c>
      <c r="L38" s="68">
        <f t="shared" si="3"/>
        <v>0</v>
      </c>
      <c r="M38" s="68">
        <f t="shared" si="4"/>
        <v>0</v>
      </c>
    </row>
    <row r="39" spans="1:13" x14ac:dyDescent="0.2">
      <c r="A39" s="92" t="s">
        <v>8</v>
      </c>
      <c r="B39" s="92" t="s">
        <v>9</v>
      </c>
      <c r="C39" s="92" t="s">
        <v>183</v>
      </c>
      <c r="D39" s="92">
        <v>100</v>
      </c>
      <c r="E39" s="33">
        <v>0</v>
      </c>
      <c r="F39" s="33">
        <v>0</v>
      </c>
      <c r="G39" s="33">
        <v>0</v>
      </c>
      <c r="H39" s="31">
        <f t="shared" si="0"/>
        <v>0</v>
      </c>
      <c r="I39" s="31">
        <f t="shared" si="1"/>
        <v>0</v>
      </c>
      <c r="J39" s="31">
        <f t="shared" si="2"/>
        <v>0</v>
      </c>
      <c r="K39" s="68">
        <f t="shared" si="5"/>
        <v>0</v>
      </c>
      <c r="L39" s="68">
        <f t="shared" si="3"/>
        <v>0</v>
      </c>
      <c r="M39" s="68">
        <f t="shared" si="4"/>
        <v>0</v>
      </c>
    </row>
    <row r="40" spans="1:13" x14ac:dyDescent="0.2">
      <c r="A40" s="93" t="s">
        <v>104</v>
      </c>
      <c r="B40" s="93" t="s">
        <v>105</v>
      </c>
      <c r="C40" s="93" t="s">
        <v>183</v>
      </c>
      <c r="D40" s="93">
        <v>180</v>
      </c>
      <c r="E40" s="33">
        <v>0</v>
      </c>
      <c r="F40" s="33">
        <v>0</v>
      </c>
      <c r="G40" s="33">
        <v>0</v>
      </c>
      <c r="H40" s="31">
        <f t="shared" si="0"/>
        <v>0</v>
      </c>
      <c r="I40" s="31">
        <f t="shared" si="1"/>
        <v>0</v>
      </c>
      <c r="J40" s="31">
        <f t="shared" si="2"/>
        <v>0</v>
      </c>
      <c r="K40" s="68">
        <f t="shared" si="5"/>
        <v>0</v>
      </c>
      <c r="L40" s="68">
        <f t="shared" si="3"/>
        <v>0</v>
      </c>
      <c r="M40" s="68">
        <f t="shared" si="4"/>
        <v>0</v>
      </c>
    </row>
    <row r="41" spans="1:13" x14ac:dyDescent="0.2">
      <c r="A41" s="93" t="s">
        <v>99</v>
      </c>
      <c r="B41" s="93" t="s">
        <v>100</v>
      </c>
      <c r="C41" s="93" t="s">
        <v>183</v>
      </c>
      <c r="D41" s="93">
        <v>150</v>
      </c>
      <c r="E41" s="33">
        <v>0</v>
      </c>
      <c r="F41" s="33">
        <v>0</v>
      </c>
      <c r="G41" s="33">
        <v>0</v>
      </c>
      <c r="H41" s="31">
        <f t="shared" si="0"/>
        <v>0</v>
      </c>
      <c r="I41" s="31">
        <f t="shared" si="1"/>
        <v>0</v>
      </c>
      <c r="J41" s="31">
        <f t="shared" si="2"/>
        <v>0</v>
      </c>
      <c r="K41" s="68">
        <f t="shared" si="5"/>
        <v>0</v>
      </c>
      <c r="L41" s="68">
        <f t="shared" si="3"/>
        <v>0</v>
      </c>
      <c r="M41" s="68">
        <f t="shared" si="4"/>
        <v>0</v>
      </c>
    </row>
    <row r="42" spans="1:13" x14ac:dyDescent="0.2">
      <c r="A42" s="94" t="s">
        <v>75</v>
      </c>
      <c r="B42" s="94" t="s">
        <v>76</v>
      </c>
      <c r="C42" s="94" t="s">
        <v>184</v>
      </c>
      <c r="D42" s="93">
        <v>25</v>
      </c>
      <c r="E42" s="33">
        <v>0</v>
      </c>
      <c r="F42" s="33">
        <v>0</v>
      </c>
      <c r="G42" s="33">
        <v>0</v>
      </c>
      <c r="H42" s="31">
        <f t="shared" si="0"/>
        <v>0</v>
      </c>
      <c r="I42" s="31">
        <f t="shared" si="1"/>
        <v>0</v>
      </c>
      <c r="J42" s="31">
        <f t="shared" si="2"/>
        <v>0</v>
      </c>
      <c r="K42" s="68">
        <f t="shared" si="5"/>
        <v>0</v>
      </c>
      <c r="L42" s="68">
        <f t="shared" si="3"/>
        <v>0</v>
      </c>
      <c r="M42" s="68">
        <f t="shared" si="4"/>
        <v>0</v>
      </c>
    </row>
    <row r="43" spans="1:13" x14ac:dyDescent="0.2">
      <c r="A43" s="94" t="s">
        <v>77</v>
      </c>
      <c r="B43" s="94" t="s">
        <v>78</v>
      </c>
      <c r="C43" s="94" t="s">
        <v>184</v>
      </c>
      <c r="D43" s="93">
        <v>200</v>
      </c>
      <c r="E43" s="33">
        <v>0</v>
      </c>
      <c r="F43" s="33">
        <v>0</v>
      </c>
      <c r="G43" s="33">
        <v>0</v>
      </c>
      <c r="H43" s="31">
        <f t="shared" si="0"/>
        <v>0</v>
      </c>
      <c r="I43" s="31">
        <f t="shared" si="1"/>
        <v>0</v>
      </c>
      <c r="J43" s="31">
        <f t="shared" si="2"/>
        <v>0</v>
      </c>
      <c r="K43" s="68">
        <f t="shared" si="5"/>
        <v>0</v>
      </c>
      <c r="L43" s="68">
        <f t="shared" si="3"/>
        <v>0</v>
      </c>
      <c r="M43" s="68">
        <f t="shared" si="4"/>
        <v>0</v>
      </c>
    </row>
    <row r="44" spans="1:13" x14ac:dyDescent="0.2">
      <c r="A44" s="94" t="s">
        <v>108</v>
      </c>
      <c r="B44" s="94" t="s">
        <v>78</v>
      </c>
      <c r="C44" s="94" t="s">
        <v>184</v>
      </c>
      <c r="D44" s="93">
        <v>50</v>
      </c>
      <c r="E44" s="33">
        <v>0</v>
      </c>
      <c r="F44" s="33">
        <v>0</v>
      </c>
      <c r="G44" s="33">
        <v>0</v>
      </c>
      <c r="H44" s="31">
        <f t="shared" si="0"/>
        <v>0</v>
      </c>
      <c r="I44" s="31">
        <f t="shared" si="1"/>
        <v>0</v>
      </c>
      <c r="J44" s="31">
        <f t="shared" si="2"/>
        <v>0</v>
      </c>
      <c r="K44" s="68">
        <f t="shared" si="5"/>
        <v>0</v>
      </c>
      <c r="L44" s="68">
        <f t="shared" si="3"/>
        <v>0</v>
      </c>
      <c r="M44" s="68">
        <f t="shared" si="4"/>
        <v>0</v>
      </c>
    </row>
    <row r="45" spans="1:13" x14ac:dyDescent="0.2">
      <c r="A45" s="94" t="s">
        <v>79</v>
      </c>
      <c r="B45" s="94" t="s">
        <v>80</v>
      </c>
      <c r="C45" s="94" t="s">
        <v>184</v>
      </c>
      <c r="D45" s="93">
        <v>100</v>
      </c>
      <c r="E45" s="33">
        <v>0</v>
      </c>
      <c r="F45" s="33">
        <v>0</v>
      </c>
      <c r="G45" s="33">
        <v>0</v>
      </c>
      <c r="H45" s="31">
        <f t="shared" si="0"/>
        <v>0</v>
      </c>
      <c r="I45" s="31">
        <f t="shared" si="1"/>
        <v>0</v>
      </c>
      <c r="J45" s="31">
        <f t="shared" si="2"/>
        <v>0</v>
      </c>
      <c r="K45" s="68">
        <f t="shared" si="5"/>
        <v>0</v>
      </c>
      <c r="L45" s="68">
        <f t="shared" si="3"/>
        <v>0</v>
      </c>
      <c r="M45" s="68">
        <f t="shared" si="4"/>
        <v>0</v>
      </c>
    </row>
    <row r="46" spans="1:13" x14ac:dyDescent="0.2">
      <c r="A46" s="94" t="s">
        <v>81</v>
      </c>
      <c r="B46" s="94" t="s">
        <v>80</v>
      </c>
      <c r="C46" s="94" t="s">
        <v>184</v>
      </c>
      <c r="D46" s="93">
        <v>100</v>
      </c>
      <c r="E46" s="33">
        <v>0</v>
      </c>
      <c r="F46" s="33">
        <v>0</v>
      </c>
      <c r="G46" s="33">
        <v>0</v>
      </c>
      <c r="H46" s="31">
        <f t="shared" si="0"/>
        <v>0</v>
      </c>
      <c r="I46" s="31">
        <f t="shared" si="1"/>
        <v>0</v>
      </c>
      <c r="J46" s="31">
        <f t="shared" si="2"/>
        <v>0</v>
      </c>
      <c r="K46" s="68">
        <f t="shared" si="5"/>
        <v>0</v>
      </c>
      <c r="L46" s="68">
        <f t="shared" si="3"/>
        <v>0</v>
      </c>
      <c r="M46" s="68">
        <f t="shared" si="4"/>
        <v>0</v>
      </c>
    </row>
    <row r="47" spans="1:13" x14ac:dyDescent="0.2">
      <c r="A47" s="94" t="s">
        <v>96</v>
      </c>
      <c r="B47" s="94" t="s">
        <v>80</v>
      </c>
      <c r="C47" s="94" t="s">
        <v>184</v>
      </c>
      <c r="D47" s="93">
        <v>100</v>
      </c>
      <c r="E47" s="33">
        <v>0</v>
      </c>
      <c r="F47" s="33">
        <v>0</v>
      </c>
      <c r="G47" s="33">
        <v>0</v>
      </c>
      <c r="H47" s="31">
        <f t="shared" si="0"/>
        <v>0</v>
      </c>
      <c r="I47" s="31">
        <f t="shared" si="1"/>
        <v>0</v>
      </c>
      <c r="J47" s="31">
        <f t="shared" si="2"/>
        <v>0</v>
      </c>
      <c r="K47" s="68">
        <f t="shared" si="5"/>
        <v>0</v>
      </c>
      <c r="L47" s="68">
        <f t="shared" si="3"/>
        <v>0</v>
      </c>
      <c r="M47" s="68">
        <f t="shared" si="4"/>
        <v>0</v>
      </c>
    </row>
    <row r="48" spans="1:13" x14ac:dyDescent="0.2">
      <c r="A48" s="94" t="s">
        <v>82</v>
      </c>
      <c r="B48" s="94" t="s">
        <v>83</v>
      </c>
      <c r="C48" s="94" t="s">
        <v>184</v>
      </c>
      <c r="D48" s="93">
        <v>180</v>
      </c>
      <c r="E48" s="33">
        <v>0</v>
      </c>
      <c r="F48" s="33">
        <v>0</v>
      </c>
      <c r="G48" s="33">
        <v>0</v>
      </c>
      <c r="H48" s="31">
        <f t="shared" si="0"/>
        <v>0</v>
      </c>
      <c r="I48" s="31">
        <f t="shared" si="1"/>
        <v>0</v>
      </c>
      <c r="J48" s="31">
        <f t="shared" si="2"/>
        <v>0</v>
      </c>
      <c r="K48" s="68">
        <f t="shared" si="5"/>
        <v>0</v>
      </c>
      <c r="L48" s="68">
        <f t="shared" si="3"/>
        <v>0</v>
      </c>
      <c r="M48" s="68">
        <f t="shared" si="4"/>
        <v>0</v>
      </c>
    </row>
    <row r="49" spans="1:13" x14ac:dyDescent="0.2">
      <c r="A49" s="94" t="s">
        <v>84</v>
      </c>
      <c r="B49" s="94" t="s">
        <v>85</v>
      </c>
      <c r="C49" s="94" t="s">
        <v>184</v>
      </c>
      <c r="D49" s="93">
        <v>160</v>
      </c>
      <c r="E49" s="33">
        <v>0</v>
      </c>
      <c r="F49" s="33">
        <v>0</v>
      </c>
      <c r="G49" s="33">
        <v>0</v>
      </c>
      <c r="H49" s="31">
        <f t="shared" si="0"/>
        <v>0</v>
      </c>
      <c r="I49" s="31">
        <f t="shared" si="1"/>
        <v>0</v>
      </c>
      <c r="J49" s="31">
        <f t="shared" si="2"/>
        <v>0</v>
      </c>
      <c r="K49" s="68">
        <f t="shared" si="5"/>
        <v>0</v>
      </c>
      <c r="L49" s="68">
        <f t="shared" si="3"/>
        <v>0</v>
      </c>
      <c r="M49" s="68">
        <f t="shared" si="4"/>
        <v>0</v>
      </c>
    </row>
    <row r="50" spans="1:13" x14ac:dyDescent="0.2">
      <c r="A50" s="94" t="s">
        <v>94</v>
      </c>
      <c r="B50" s="94" t="s">
        <v>76</v>
      </c>
      <c r="C50" s="94" t="s">
        <v>184</v>
      </c>
      <c r="D50" s="93">
        <v>25</v>
      </c>
      <c r="E50" s="33">
        <v>0</v>
      </c>
      <c r="F50" s="33">
        <v>0</v>
      </c>
      <c r="G50" s="33">
        <v>0</v>
      </c>
      <c r="H50" s="31">
        <f t="shared" si="0"/>
        <v>0</v>
      </c>
      <c r="I50" s="31">
        <f>(D50*F50)</f>
        <v>0</v>
      </c>
      <c r="J50" s="31">
        <f t="shared" si="2"/>
        <v>0</v>
      </c>
      <c r="K50" s="68">
        <f t="shared" si="5"/>
        <v>0</v>
      </c>
      <c r="L50" s="68">
        <f t="shared" si="3"/>
        <v>0</v>
      </c>
      <c r="M50" s="68">
        <f t="shared" si="4"/>
        <v>0</v>
      </c>
    </row>
    <row r="51" spans="1:13" x14ac:dyDescent="0.2">
      <c r="A51" s="94" t="s">
        <v>86</v>
      </c>
      <c r="B51" s="94" t="s">
        <v>85</v>
      </c>
      <c r="C51" s="94" t="s">
        <v>184</v>
      </c>
      <c r="D51" s="93">
        <v>100</v>
      </c>
      <c r="E51" s="33">
        <v>0</v>
      </c>
      <c r="F51" s="33">
        <v>0</v>
      </c>
      <c r="G51" s="33">
        <v>0</v>
      </c>
      <c r="H51" s="31">
        <f t="shared" si="0"/>
        <v>0</v>
      </c>
      <c r="I51" s="31">
        <f t="shared" si="1"/>
        <v>0</v>
      </c>
      <c r="J51" s="31">
        <f t="shared" si="2"/>
        <v>0</v>
      </c>
      <c r="K51" s="68">
        <f t="shared" si="5"/>
        <v>0</v>
      </c>
      <c r="L51" s="68">
        <f t="shared" si="3"/>
        <v>0</v>
      </c>
      <c r="M51" s="68">
        <f t="shared" si="4"/>
        <v>0</v>
      </c>
    </row>
    <row r="52" spans="1:13" x14ac:dyDescent="0.2">
      <c r="A52" s="95" t="s">
        <v>19</v>
      </c>
      <c r="B52" s="95" t="s">
        <v>5</v>
      </c>
      <c r="C52" s="95" t="s">
        <v>183</v>
      </c>
      <c r="D52" s="95">
        <v>25</v>
      </c>
      <c r="E52" s="33">
        <v>0</v>
      </c>
      <c r="F52" s="33">
        <v>0</v>
      </c>
      <c r="G52" s="33">
        <v>0</v>
      </c>
      <c r="H52" s="32">
        <f t="shared" si="0"/>
        <v>0</v>
      </c>
      <c r="I52" s="32">
        <f t="shared" si="1"/>
        <v>0</v>
      </c>
      <c r="J52" s="32">
        <f t="shared" si="2"/>
        <v>0</v>
      </c>
      <c r="K52" s="68">
        <f t="shared" si="5"/>
        <v>0</v>
      </c>
      <c r="L52" s="68">
        <f t="shared" si="3"/>
        <v>0</v>
      </c>
      <c r="M52" s="68">
        <f t="shared" si="4"/>
        <v>0</v>
      </c>
    </row>
    <row r="53" spans="1:13" x14ac:dyDescent="0.2">
      <c r="A53" s="95" t="s">
        <v>24</v>
      </c>
      <c r="B53" s="95" t="s">
        <v>26</v>
      </c>
      <c r="C53" s="95" t="s">
        <v>183</v>
      </c>
      <c r="D53" s="95">
        <v>835</v>
      </c>
      <c r="E53" s="33">
        <v>0</v>
      </c>
      <c r="F53" s="33">
        <v>0</v>
      </c>
      <c r="G53" s="33">
        <v>0</v>
      </c>
      <c r="H53" s="32">
        <f t="shared" si="0"/>
        <v>0</v>
      </c>
      <c r="I53" s="32">
        <f t="shared" si="1"/>
        <v>0</v>
      </c>
      <c r="J53" s="32">
        <f t="shared" si="2"/>
        <v>0</v>
      </c>
      <c r="K53" s="68">
        <f t="shared" si="5"/>
        <v>0</v>
      </c>
      <c r="L53" s="68">
        <f t="shared" si="3"/>
        <v>0</v>
      </c>
      <c r="M53" s="68">
        <f t="shared" si="4"/>
        <v>0</v>
      </c>
    </row>
    <row r="54" spans="1:13" x14ac:dyDescent="0.2">
      <c r="A54" s="95" t="s">
        <v>25</v>
      </c>
      <c r="B54" s="95" t="s">
        <v>26</v>
      </c>
      <c r="C54" s="95" t="s">
        <v>183</v>
      </c>
      <c r="D54" s="95">
        <v>500</v>
      </c>
      <c r="E54" s="33">
        <v>0</v>
      </c>
      <c r="F54" s="33">
        <v>0</v>
      </c>
      <c r="G54" s="33">
        <v>0</v>
      </c>
      <c r="H54" s="32">
        <f t="shared" si="0"/>
        <v>0</v>
      </c>
      <c r="I54" s="32">
        <f t="shared" si="1"/>
        <v>0</v>
      </c>
      <c r="J54" s="32">
        <f t="shared" si="2"/>
        <v>0</v>
      </c>
      <c r="K54" s="68">
        <f t="shared" si="5"/>
        <v>0</v>
      </c>
      <c r="L54" s="68">
        <f t="shared" si="3"/>
        <v>0</v>
      </c>
      <c r="M54" s="68">
        <f t="shared" si="4"/>
        <v>0</v>
      </c>
    </row>
    <row r="55" spans="1:13" x14ac:dyDescent="0.2">
      <c r="A55" s="96" t="s">
        <v>12</v>
      </c>
      <c r="B55" s="96" t="s">
        <v>13</v>
      </c>
      <c r="C55" s="96" t="s">
        <v>183</v>
      </c>
      <c r="D55" s="96">
        <v>50</v>
      </c>
      <c r="E55" s="33">
        <v>0</v>
      </c>
      <c r="F55" s="33">
        <v>0</v>
      </c>
      <c r="G55" s="33">
        <v>0</v>
      </c>
      <c r="H55" s="30">
        <f t="shared" si="0"/>
        <v>0</v>
      </c>
      <c r="I55" s="30">
        <f t="shared" si="1"/>
        <v>0</v>
      </c>
      <c r="J55" s="30">
        <f t="shared" si="2"/>
        <v>0</v>
      </c>
      <c r="K55" s="68">
        <f t="shared" si="5"/>
        <v>0</v>
      </c>
      <c r="L55" s="68">
        <f t="shared" si="3"/>
        <v>0</v>
      </c>
      <c r="M55" s="68">
        <f t="shared" si="4"/>
        <v>0</v>
      </c>
    </row>
    <row r="56" spans="1:13" x14ac:dyDescent="0.2">
      <c r="A56" s="96" t="s">
        <v>32</v>
      </c>
      <c r="B56" s="96" t="s">
        <v>33</v>
      </c>
      <c r="C56" s="96" t="s">
        <v>183</v>
      </c>
      <c r="D56" s="96">
        <v>400</v>
      </c>
      <c r="E56" s="33">
        <v>0</v>
      </c>
      <c r="F56" s="33">
        <v>0</v>
      </c>
      <c r="G56" s="33">
        <v>0</v>
      </c>
      <c r="H56" s="30">
        <f t="shared" si="0"/>
        <v>0</v>
      </c>
      <c r="I56" s="30">
        <f t="shared" si="1"/>
        <v>0</v>
      </c>
      <c r="J56" s="30">
        <f t="shared" si="2"/>
        <v>0</v>
      </c>
      <c r="K56" s="68">
        <f t="shared" si="5"/>
        <v>0</v>
      </c>
      <c r="L56" s="68">
        <f t="shared" si="3"/>
        <v>0</v>
      </c>
      <c r="M56" s="68">
        <f t="shared" si="4"/>
        <v>0</v>
      </c>
    </row>
    <row r="57" spans="1:13" x14ac:dyDescent="0.2">
      <c r="A57" s="97" t="s">
        <v>38</v>
      </c>
      <c r="B57" s="97" t="s">
        <v>35</v>
      </c>
      <c r="C57" s="97" t="s">
        <v>183</v>
      </c>
      <c r="D57" s="97">
        <v>200</v>
      </c>
      <c r="E57" s="33">
        <v>0</v>
      </c>
      <c r="F57" s="33">
        <v>0</v>
      </c>
      <c r="G57" s="33">
        <v>0</v>
      </c>
      <c r="H57" s="28">
        <f t="shared" si="0"/>
        <v>0</v>
      </c>
      <c r="I57" s="28">
        <f t="shared" si="1"/>
        <v>0</v>
      </c>
      <c r="J57" s="28">
        <f t="shared" si="2"/>
        <v>0</v>
      </c>
      <c r="K57" s="68">
        <f t="shared" si="5"/>
        <v>0</v>
      </c>
      <c r="L57" s="68">
        <f t="shared" si="3"/>
        <v>0</v>
      </c>
      <c r="M57" s="68">
        <f t="shared" si="4"/>
        <v>0</v>
      </c>
    </row>
    <row r="58" spans="1:13" x14ac:dyDescent="0.2">
      <c r="A58" s="97" t="s">
        <v>40</v>
      </c>
      <c r="B58" s="97" t="s">
        <v>35</v>
      </c>
      <c r="C58" s="97" t="s">
        <v>183</v>
      </c>
      <c r="D58" s="97">
        <v>200</v>
      </c>
      <c r="E58" s="33">
        <v>0</v>
      </c>
      <c r="F58" s="33">
        <v>0</v>
      </c>
      <c r="G58" s="33">
        <v>0</v>
      </c>
      <c r="H58" s="28">
        <f>(D58*E58)</f>
        <v>0</v>
      </c>
      <c r="I58" s="28">
        <f t="shared" si="1"/>
        <v>0</v>
      </c>
      <c r="J58" s="28">
        <f t="shared" si="2"/>
        <v>0</v>
      </c>
      <c r="K58" s="68">
        <f t="shared" si="5"/>
        <v>0</v>
      </c>
      <c r="L58" s="68">
        <f t="shared" si="3"/>
        <v>0</v>
      </c>
      <c r="M58" s="68">
        <f t="shared" si="4"/>
        <v>0</v>
      </c>
    </row>
    <row r="59" spans="1:13" x14ac:dyDescent="0.2">
      <c r="A59" s="97" t="s">
        <v>47</v>
      </c>
      <c r="B59" s="97" t="s">
        <v>26</v>
      </c>
      <c r="C59" s="97" t="s">
        <v>183</v>
      </c>
      <c r="D59" s="97">
        <v>200</v>
      </c>
      <c r="E59" s="33">
        <v>0</v>
      </c>
      <c r="F59" s="33">
        <v>0</v>
      </c>
      <c r="G59" s="33">
        <v>0</v>
      </c>
      <c r="H59" s="28">
        <f t="shared" si="0"/>
        <v>0</v>
      </c>
      <c r="I59" s="28">
        <f t="shared" si="1"/>
        <v>0</v>
      </c>
      <c r="J59" s="28">
        <f t="shared" si="2"/>
        <v>0</v>
      </c>
      <c r="K59" s="68">
        <f t="shared" si="5"/>
        <v>0</v>
      </c>
      <c r="L59" s="68">
        <f t="shared" si="3"/>
        <v>0</v>
      </c>
      <c r="M59" s="68">
        <f t="shared" si="4"/>
        <v>0</v>
      </c>
    </row>
    <row r="60" spans="1:13" x14ac:dyDescent="0.2">
      <c r="A60" s="97" t="s">
        <v>112</v>
      </c>
      <c r="B60" s="97" t="s">
        <v>113</v>
      </c>
      <c r="C60" s="97" t="s">
        <v>183</v>
      </c>
      <c r="D60" s="97">
        <v>250</v>
      </c>
      <c r="E60" s="33">
        <v>0</v>
      </c>
      <c r="F60" s="33">
        <v>0</v>
      </c>
      <c r="G60" s="33">
        <v>0</v>
      </c>
      <c r="H60" s="28">
        <f t="shared" si="0"/>
        <v>0</v>
      </c>
      <c r="I60" s="28">
        <f t="shared" si="1"/>
        <v>0</v>
      </c>
      <c r="J60" s="28">
        <f t="shared" si="2"/>
        <v>0</v>
      </c>
      <c r="K60" s="68">
        <f t="shared" si="5"/>
        <v>0</v>
      </c>
      <c r="L60" s="68">
        <f t="shared" si="3"/>
        <v>0</v>
      </c>
      <c r="M60" s="68">
        <f t="shared" si="4"/>
        <v>0</v>
      </c>
    </row>
    <row r="61" spans="1:13" x14ac:dyDescent="0.2">
      <c r="A61" s="97" t="s">
        <v>114</v>
      </c>
      <c r="B61" s="97" t="s">
        <v>115</v>
      </c>
      <c r="C61" s="97" t="s">
        <v>183</v>
      </c>
      <c r="D61" s="97">
        <v>300</v>
      </c>
      <c r="E61" s="33">
        <v>0</v>
      </c>
      <c r="F61" s="33">
        <v>0</v>
      </c>
      <c r="G61" s="33">
        <v>0</v>
      </c>
      <c r="H61" s="28">
        <f t="shared" si="0"/>
        <v>0</v>
      </c>
      <c r="I61" s="28">
        <f t="shared" si="1"/>
        <v>0</v>
      </c>
      <c r="J61" s="28">
        <f t="shared" si="2"/>
        <v>0</v>
      </c>
      <c r="K61" s="68">
        <f t="shared" si="5"/>
        <v>0</v>
      </c>
      <c r="L61" s="68">
        <f t="shared" si="3"/>
        <v>0</v>
      </c>
      <c r="M61" s="68">
        <f t="shared" si="4"/>
        <v>0</v>
      </c>
    </row>
    <row r="62" spans="1:13" x14ac:dyDescent="0.2">
      <c r="A62" s="97" t="s">
        <v>116</v>
      </c>
      <c r="B62" s="97" t="s">
        <v>129</v>
      </c>
      <c r="C62" s="97" t="s">
        <v>183</v>
      </c>
      <c r="D62" s="97">
        <v>385</v>
      </c>
      <c r="E62" s="33">
        <v>0</v>
      </c>
      <c r="F62" s="33">
        <v>0</v>
      </c>
      <c r="G62" s="33">
        <v>0</v>
      </c>
      <c r="H62" s="28">
        <f t="shared" si="0"/>
        <v>0</v>
      </c>
      <c r="I62" s="28">
        <f t="shared" si="1"/>
        <v>0</v>
      </c>
      <c r="J62" s="28">
        <f t="shared" si="2"/>
        <v>0</v>
      </c>
      <c r="K62" s="68">
        <f t="shared" si="5"/>
        <v>0</v>
      </c>
      <c r="L62" s="68">
        <f t="shared" si="3"/>
        <v>0</v>
      </c>
      <c r="M62" s="68">
        <f t="shared" si="4"/>
        <v>0</v>
      </c>
    </row>
    <row r="63" spans="1:13" x14ac:dyDescent="0.2">
      <c r="A63" s="97" t="s">
        <v>117</v>
      </c>
      <c r="B63" s="97" t="s">
        <v>118</v>
      </c>
      <c r="C63" s="97" t="s">
        <v>183</v>
      </c>
      <c r="D63" s="97">
        <v>200</v>
      </c>
      <c r="E63" s="33">
        <v>0</v>
      </c>
      <c r="F63" s="33">
        <v>0</v>
      </c>
      <c r="G63" s="33">
        <v>0</v>
      </c>
      <c r="H63" s="28">
        <f t="shared" si="0"/>
        <v>0</v>
      </c>
      <c r="I63" s="28">
        <f t="shared" si="1"/>
        <v>0</v>
      </c>
      <c r="J63" s="28">
        <f t="shared" si="2"/>
        <v>0</v>
      </c>
      <c r="K63" s="68">
        <f t="shared" si="5"/>
        <v>0</v>
      </c>
      <c r="L63" s="68">
        <f t="shared" si="3"/>
        <v>0</v>
      </c>
      <c r="M63" s="68">
        <f t="shared" si="4"/>
        <v>0</v>
      </c>
    </row>
    <row r="64" spans="1:13" x14ac:dyDescent="0.2">
      <c r="A64" s="97" t="s">
        <v>48</v>
      </c>
      <c r="B64" s="97" t="s">
        <v>128</v>
      </c>
      <c r="C64" s="97" t="s">
        <v>183</v>
      </c>
      <c r="D64" s="97">
        <v>405</v>
      </c>
      <c r="E64" s="33">
        <v>0</v>
      </c>
      <c r="F64" s="33">
        <v>0</v>
      </c>
      <c r="G64" s="33">
        <v>0</v>
      </c>
      <c r="H64" s="28">
        <f t="shared" si="0"/>
        <v>0</v>
      </c>
      <c r="I64" s="28">
        <f t="shared" si="1"/>
        <v>0</v>
      </c>
      <c r="J64" s="28">
        <f t="shared" si="2"/>
        <v>0</v>
      </c>
      <c r="K64" s="68">
        <f t="shared" si="5"/>
        <v>0</v>
      </c>
      <c r="L64" s="68">
        <f t="shared" si="3"/>
        <v>0</v>
      </c>
      <c r="M64" s="68">
        <f t="shared" si="4"/>
        <v>0</v>
      </c>
    </row>
    <row r="65" spans="1:13" x14ac:dyDescent="0.2">
      <c r="A65" s="98" t="s">
        <v>87</v>
      </c>
      <c r="B65" s="98" t="s">
        <v>76</v>
      </c>
      <c r="C65" s="99" t="s">
        <v>184</v>
      </c>
      <c r="D65" s="97">
        <v>75</v>
      </c>
      <c r="E65" s="33">
        <v>0</v>
      </c>
      <c r="F65" s="33">
        <v>0</v>
      </c>
      <c r="G65" s="33">
        <v>0</v>
      </c>
      <c r="H65" s="28">
        <f t="shared" si="0"/>
        <v>0</v>
      </c>
      <c r="I65" s="28">
        <f t="shared" si="1"/>
        <v>0</v>
      </c>
      <c r="J65" s="28">
        <f t="shared" si="2"/>
        <v>0</v>
      </c>
      <c r="K65" s="68">
        <f t="shared" si="5"/>
        <v>0</v>
      </c>
      <c r="L65" s="68">
        <f t="shared" si="3"/>
        <v>0</v>
      </c>
      <c r="M65" s="68">
        <f t="shared" si="4"/>
        <v>0</v>
      </c>
    </row>
    <row r="66" spans="1:13" x14ac:dyDescent="0.2">
      <c r="A66" s="100" t="s">
        <v>88</v>
      </c>
      <c r="B66" s="100" t="s">
        <v>76</v>
      </c>
      <c r="C66" s="101" t="s">
        <v>184</v>
      </c>
      <c r="D66" s="102">
        <v>150</v>
      </c>
      <c r="E66" s="33">
        <v>0</v>
      </c>
      <c r="F66" s="33">
        <v>0</v>
      </c>
      <c r="G66" s="33">
        <v>0</v>
      </c>
      <c r="H66" s="27">
        <f t="shared" si="0"/>
        <v>0</v>
      </c>
      <c r="I66" s="27">
        <f t="shared" si="1"/>
        <v>0</v>
      </c>
      <c r="J66" s="27">
        <f t="shared" si="2"/>
        <v>0</v>
      </c>
      <c r="K66" s="68">
        <f t="shared" si="5"/>
        <v>0</v>
      </c>
      <c r="L66" s="68">
        <f t="shared" si="3"/>
        <v>0</v>
      </c>
      <c r="M66" s="68">
        <f t="shared" si="4"/>
        <v>0</v>
      </c>
    </row>
    <row r="67" spans="1:13" x14ac:dyDescent="0.2">
      <c r="A67" s="102" t="s">
        <v>41</v>
      </c>
      <c r="B67" s="102" t="s">
        <v>43</v>
      </c>
      <c r="C67" s="102" t="s">
        <v>183</v>
      </c>
      <c r="D67" s="102">
        <v>900</v>
      </c>
      <c r="E67" s="33">
        <v>0</v>
      </c>
      <c r="F67" s="33">
        <v>0</v>
      </c>
      <c r="G67" s="33">
        <v>0</v>
      </c>
      <c r="H67" s="27">
        <f t="shared" si="0"/>
        <v>0</v>
      </c>
      <c r="I67" s="27">
        <f t="shared" si="1"/>
        <v>0</v>
      </c>
      <c r="J67" s="27">
        <f t="shared" si="2"/>
        <v>0</v>
      </c>
      <c r="K67" s="68">
        <f t="shared" si="5"/>
        <v>0</v>
      </c>
      <c r="L67" s="68">
        <f t="shared" si="3"/>
        <v>0</v>
      </c>
      <c r="M67" s="68">
        <f t="shared" si="4"/>
        <v>0</v>
      </c>
    </row>
    <row r="68" spans="1:13" x14ac:dyDescent="0.2">
      <c r="A68" s="102" t="s">
        <v>42</v>
      </c>
      <c r="B68" s="102" t="s">
        <v>43</v>
      </c>
      <c r="C68" s="102" t="s">
        <v>183</v>
      </c>
      <c r="D68" s="102">
        <v>750</v>
      </c>
      <c r="E68" s="33">
        <v>0</v>
      </c>
      <c r="F68" s="33">
        <v>0</v>
      </c>
      <c r="G68" s="33">
        <v>0</v>
      </c>
      <c r="H68" s="27">
        <f t="shared" si="0"/>
        <v>0</v>
      </c>
      <c r="I68" s="27">
        <f t="shared" si="1"/>
        <v>0</v>
      </c>
      <c r="J68" s="27">
        <f t="shared" si="2"/>
        <v>0</v>
      </c>
      <c r="K68" s="68">
        <f t="shared" si="5"/>
        <v>0</v>
      </c>
      <c r="L68" s="68">
        <f t="shared" si="3"/>
        <v>0</v>
      </c>
      <c r="M68" s="68">
        <f t="shared" si="4"/>
        <v>0</v>
      </c>
    </row>
    <row r="69" spans="1:13" x14ac:dyDescent="0.2">
      <c r="A69" s="102" t="s">
        <v>44</v>
      </c>
      <c r="B69" s="102" t="s">
        <v>45</v>
      </c>
      <c r="C69" s="102" t="s">
        <v>183</v>
      </c>
      <c r="D69" s="102">
        <v>500</v>
      </c>
      <c r="E69" s="33">
        <v>0</v>
      </c>
      <c r="F69" s="33">
        <v>0</v>
      </c>
      <c r="G69" s="33">
        <v>0</v>
      </c>
      <c r="H69" s="27">
        <f t="shared" si="0"/>
        <v>0</v>
      </c>
      <c r="I69" s="27">
        <f t="shared" si="1"/>
        <v>0</v>
      </c>
      <c r="J69" s="27">
        <f t="shared" si="2"/>
        <v>0</v>
      </c>
      <c r="K69" s="68">
        <f t="shared" si="5"/>
        <v>0</v>
      </c>
      <c r="L69" s="68">
        <f t="shared" si="3"/>
        <v>0</v>
      </c>
      <c r="M69" s="68">
        <f t="shared" si="4"/>
        <v>0</v>
      </c>
    </row>
    <row r="70" spans="1:13" x14ac:dyDescent="0.2">
      <c r="A70" s="102" t="s">
        <v>46</v>
      </c>
      <c r="B70" s="102" t="s">
        <v>26</v>
      </c>
      <c r="C70" s="102" t="s">
        <v>183</v>
      </c>
      <c r="D70" s="102">
        <v>600</v>
      </c>
      <c r="E70" s="33">
        <v>0</v>
      </c>
      <c r="F70" s="33">
        <v>0</v>
      </c>
      <c r="G70" s="33">
        <v>0</v>
      </c>
      <c r="H70" s="27">
        <f t="shared" si="0"/>
        <v>0</v>
      </c>
      <c r="I70" s="27">
        <f t="shared" si="1"/>
        <v>0</v>
      </c>
      <c r="J70" s="27">
        <f t="shared" si="2"/>
        <v>0</v>
      </c>
      <c r="K70" s="68">
        <f t="shared" si="5"/>
        <v>0</v>
      </c>
      <c r="L70" s="68">
        <f t="shared" si="3"/>
        <v>0</v>
      </c>
      <c r="M70" s="68">
        <f t="shared" si="4"/>
        <v>0</v>
      </c>
    </row>
    <row r="71" spans="1:13" x14ac:dyDescent="0.2">
      <c r="A71" s="102" t="s">
        <v>200</v>
      </c>
      <c r="B71" s="102" t="s">
        <v>120</v>
      </c>
      <c r="C71" s="102" t="s">
        <v>183</v>
      </c>
      <c r="D71" s="102">
        <v>600</v>
      </c>
      <c r="E71" s="33">
        <v>0</v>
      </c>
      <c r="F71" s="33">
        <v>0</v>
      </c>
      <c r="G71" s="33">
        <v>0</v>
      </c>
      <c r="H71" s="27">
        <f t="shared" si="0"/>
        <v>0</v>
      </c>
      <c r="I71" s="27">
        <f t="shared" si="1"/>
        <v>0</v>
      </c>
      <c r="J71" s="27">
        <f t="shared" si="2"/>
        <v>0</v>
      </c>
      <c r="K71" s="68">
        <f t="shared" si="5"/>
        <v>0</v>
      </c>
      <c r="L71" s="68">
        <f t="shared" si="3"/>
        <v>0</v>
      </c>
      <c r="M71" s="68">
        <f t="shared" si="4"/>
        <v>0</v>
      </c>
    </row>
    <row r="72" spans="1:13" x14ac:dyDescent="0.2">
      <c r="A72" s="102" t="s">
        <v>121</v>
      </c>
      <c r="B72" s="102" t="s">
        <v>122</v>
      </c>
      <c r="C72" s="102" t="s">
        <v>183</v>
      </c>
      <c r="D72" s="102">
        <v>500</v>
      </c>
      <c r="E72" s="33">
        <v>0</v>
      </c>
      <c r="F72" s="33">
        <v>0</v>
      </c>
      <c r="G72" s="33">
        <v>0</v>
      </c>
      <c r="H72" s="27">
        <f t="shared" si="0"/>
        <v>0</v>
      </c>
      <c r="I72" s="27">
        <f t="shared" si="1"/>
        <v>0</v>
      </c>
      <c r="J72" s="27">
        <f t="shared" si="2"/>
        <v>0</v>
      </c>
      <c r="K72" s="68">
        <f t="shared" si="5"/>
        <v>0</v>
      </c>
      <c r="L72" s="68">
        <f t="shared" si="3"/>
        <v>0</v>
      </c>
      <c r="M72" s="68">
        <f t="shared" si="4"/>
        <v>0</v>
      </c>
    </row>
    <row r="73" spans="1:13" x14ac:dyDescent="0.2">
      <c r="A73" s="102" t="s">
        <v>123</v>
      </c>
      <c r="B73" s="102" t="s">
        <v>124</v>
      </c>
      <c r="C73" s="102" t="s">
        <v>183</v>
      </c>
      <c r="D73" s="102">
        <v>250</v>
      </c>
      <c r="E73" s="33">
        <v>0</v>
      </c>
      <c r="F73" s="33">
        <v>0</v>
      </c>
      <c r="G73" s="33">
        <v>0</v>
      </c>
      <c r="H73" s="27">
        <f t="shared" si="0"/>
        <v>0</v>
      </c>
      <c r="I73" s="27">
        <f t="shared" si="1"/>
        <v>0</v>
      </c>
      <c r="J73" s="27">
        <f t="shared" si="2"/>
        <v>0</v>
      </c>
      <c r="K73" s="68">
        <f t="shared" si="5"/>
        <v>0</v>
      </c>
      <c r="L73" s="68">
        <f t="shared" si="3"/>
        <v>0</v>
      </c>
      <c r="M73" s="68">
        <f>(G73*D73)</f>
        <v>0</v>
      </c>
    </row>
    <row r="74" spans="1:13" x14ac:dyDescent="0.2">
      <c r="A74" s="102" t="s">
        <v>125</v>
      </c>
      <c r="B74" s="102" t="s">
        <v>26</v>
      </c>
      <c r="C74" s="102" t="s">
        <v>183</v>
      </c>
      <c r="D74" s="102">
        <v>500</v>
      </c>
      <c r="E74" s="33">
        <v>0</v>
      </c>
      <c r="F74" s="33">
        <v>0</v>
      </c>
      <c r="G74" s="33">
        <v>0</v>
      </c>
      <c r="H74" s="27">
        <f t="shared" si="0"/>
        <v>0</v>
      </c>
      <c r="I74" s="27">
        <f t="shared" si="1"/>
        <v>0</v>
      </c>
      <c r="J74" s="27">
        <f t="shared" si="2"/>
        <v>0</v>
      </c>
      <c r="K74" s="68">
        <f t="shared" si="5"/>
        <v>0</v>
      </c>
      <c r="L74" s="68">
        <f>(F74*D74)</f>
        <v>0</v>
      </c>
      <c r="M74" s="68">
        <f t="shared" si="4"/>
        <v>0</v>
      </c>
    </row>
    <row r="75" spans="1:13" ht="15" x14ac:dyDescent="0.25">
      <c r="A75" s="90"/>
      <c r="B75" s="110" t="s">
        <v>126</v>
      </c>
      <c r="C75" s="110"/>
      <c r="D75" s="110"/>
      <c r="E75" s="70">
        <f>(K75)</f>
        <v>0</v>
      </c>
      <c r="F75" s="70">
        <f>(L75)</f>
        <v>0</v>
      </c>
      <c r="G75" s="91">
        <f>(M75)</f>
        <v>0</v>
      </c>
      <c r="H75" s="7">
        <f t="shared" ref="H75:M75" si="6">SUM(H15:H74)</f>
        <v>0</v>
      </c>
      <c r="I75" s="7">
        <f t="shared" si="6"/>
        <v>0</v>
      </c>
      <c r="J75" s="7">
        <f t="shared" si="6"/>
        <v>0</v>
      </c>
      <c r="K75" s="68">
        <f t="shared" si="6"/>
        <v>0</v>
      </c>
      <c r="L75" s="69">
        <f t="shared" si="6"/>
        <v>0</v>
      </c>
      <c r="M75" s="69">
        <f t="shared" si="6"/>
        <v>0</v>
      </c>
    </row>
    <row r="77" spans="1:13" customFormat="1" x14ac:dyDescent="0.2">
      <c r="A77" s="66" t="s">
        <v>187</v>
      </c>
      <c r="B77" s="4"/>
      <c r="C77" s="4"/>
      <c r="D77" s="4"/>
      <c r="E77" s="4"/>
    </row>
    <row r="78" spans="1:13" x14ac:dyDescent="0.2">
      <c r="A78" s="67" t="s">
        <v>186</v>
      </c>
    </row>
  </sheetData>
  <mergeCells count="3">
    <mergeCell ref="H12:J12"/>
    <mergeCell ref="B13:D13"/>
    <mergeCell ref="B75:D75"/>
  </mergeCell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B20" sqref="B20"/>
    </sheetView>
  </sheetViews>
  <sheetFormatPr defaultRowHeight="14.25" x14ac:dyDescent="0.2"/>
  <cols>
    <col min="1" max="1" width="45.25" bestFit="1" customWidth="1"/>
    <col min="2" max="2" width="7.875" bestFit="1" customWidth="1"/>
  </cols>
  <sheetData>
    <row r="1" spans="1:8" ht="15" x14ac:dyDescent="0.25">
      <c r="A1" s="40" t="s">
        <v>151</v>
      </c>
      <c r="B1" s="29"/>
      <c r="C1" s="29"/>
      <c r="D1" s="29"/>
      <c r="E1" s="29"/>
      <c r="F1" s="35"/>
      <c r="G1" s="35"/>
      <c r="H1" s="35"/>
    </row>
    <row r="2" spans="1:8" ht="15" x14ac:dyDescent="0.25">
      <c r="A2" s="40"/>
      <c r="B2" s="29"/>
      <c r="C2" s="29"/>
      <c r="D2" s="29"/>
      <c r="E2" s="29"/>
      <c r="F2" s="35"/>
      <c r="G2" s="35"/>
      <c r="H2" s="35"/>
    </row>
    <row r="3" spans="1:8" x14ac:dyDescent="0.2">
      <c r="A3" s="29" t="s">
        <v>152</v>
      </c>
      <c r="B3" s="29"/>
      <c r="C3" s="29"/>
      <c r="D3" s="29"/>
      <c r="E3" s="29"/>
      <c r="F3" s="35"/>
      <c r="G3" s="35"/>
      <c r="H3" s="35"/>
    </row>
    <row r="5" spans="1:8" x14ac:dyDescent="0.2">
      <c r="A5" s="35"/>
      <c r="B5" s="35"/>
      <c r="C5" s="53" t="s">
        <v>54</v>
      </c>
    </row>
    <row r="6" spans="1:8" x14ac:dyDescent="0.2">
      <c r="A6" s="54" t="s">
        <v>51</v>
      </c>
      <c r="B6" s="50"/>
      <c r="C6" s="35">
        <f>(B6*20)</f>
        <v>0</v>
      </c>
    </row>
    <row r="7" spans="1:8" x14ac:dyDescent="0.2">
      <c r="A7" s="54" t="s">
        <v>52</v>
      </c>
      <c r="B7" s="50"/>
      <c r="C7" s="35">
        <f>(B7*20)</f>
        <v>0</v>
      </c>
    </row>
    <row r="8" spans="1:8" x14ac:dyDescent="0.2">
      <c r="A8" s="54" t="s">
        <v>53</v>
      </c>
      <c r="B8" s="51"/>
      <c r="C8" s="35">
        <f>(B8*75)</f>
        <v>0</v>
      </c>
    </row>
    <row r="9" spans="1:8" ht="15" x14ac:dyDescent="0.25">
      <c r="A9" s="55" t="s">
        <v>55</v>
      </c>
      <c r="B9" s="56"/>
      <c r="C9" s="55">
        <f>SUM(C6:C8)</f>
        <v>0</v>
      </c>
    </row>
    <row r="10" spans="1:8" x14ac:dyDescent="0.2">
      <c r="A10" s="57" t="s">
        <v>153</v>
      </c>
      <c r="B10" s="35"/>
      <c r="C10" s="35"/>
    </row>
    <row r="12" spans="1:8" ht="15" x14ac:dyDescent="0.25">
      <c r="A12" s="52" t="s">
        <v>159</v>
      </c>
      <c r="B12" s="38"/>
      <c r="C12" s="38"/>
      <c r="D12" s="38"/>
      <c r="E12" s="38"/>
    </row>
    <row r="13" spans="1:8" ht="15" x14ac:dyDescent="0.25">
      <c r="A13" s="52"/>
      <c r="B13" s="38"/>
      <c r="C13" s="38"/>
      <c r="D13" s="38"/>
      <c r="E13" s="38"/>
    </row>
    <row r="14" spans="1:8" x14ac:dyDescent="0.2">
      <c r="A14" s="38" t="s">
        <v>154</v>
      </c>
      <c r="B14" s="17">
        <f>('Antibiotic Input Year 2 '!E75)</f>
        <v>0</v>
      </c>
      <c r="C14" s="38"/>
      <c r="D14" s="38"/>
      <c r="E14" s="38"/>
    </row>
    <row r="15" spans="1:8" x14ac:dyDescent="0.2">
      <c r="A15" s="38" t="s">
        <v>56</v>
      </c>
      <c r="B15" s="21">
        <f>C9</f>
        <v>0</v>
      </c>
      <c r="C15" s="38"/>
      <c r="D15" s="38"/>
      <c r="E15" s="38"/>
    </row>
    <row r="16" spans="1:8" ht="15" x14ac:dyDescent="0.25">
      <c r="A16" s="45" t="s">
        <v>57</v>
      </c>
      <c r="B16" s="45" t="e">
        <f>(B14/B15)</f>
        <v>#DIV/0!</v>
      </c>
      <c r="C16" s="38"/>
      <c r="D16" s="38"/>
      <c r="E16" s="38"/>
    </row>
    <row r="18" spans="1:5" ht="15" x14ac:dyDescent="0.25">
      <c r="A18" s="52" t="s">
        <v>160</v>
      </c>
      <c r="B18" s="38"/>
      <c r="C18" s="48" t="s">
        <v>156</v>
      </c>
      <c r="D18" s="38"/>
      <c r="E18" s="38"/>
    </row>
    <row r="19" spans="1:5" ht="15" x14ac:dyDescent="0.25">
      <c r="A19" s="52"/>
      <c r="B19" s="38"/>
      <c r="C19" s="48"/>
      <c r="D19" s="38"/>
      <c r="E19" s="38"/>
    </row>
    <row r="20" spans="1:5" x14ac:dyDescent="0.2">
      <c r="A20" s="49" t="s">
        <v>89</v>
      </c>
      <c r="B20" s="43"/>
      <c r="C20" s="38">
        <f>B20*4</f>
        <v>0</v>
      </c>
      <c r="D20" s="38"/>
      <c r="E20" s="38"/>
    </row>
    <row r="21" spans="1:5" x14ac:dyDescent="0.2">
      <c r="A21" s="38" t="s">
        <v>90</v>
      </c>
      <c r="B21" s="38">
        <f>'Antibiotic Input Year 2 '!K55</f>
        <v>0</v>
      </c>
      <c r="C21" s="38"/>
      <c r="D21" s="38"/>
      <c r="E21" s="38"/>
    </row>
    <row r="22" spans="1:5" ht="15" x14ac:dyDescent="0.25">
      <c r="A22" s="45" t="s">
        <v>91</v>
      </c>
      <c r="B22" s="45"/>
      <c r="C22" s="45" t="e">
        <f>(B21/C20)</f>
        <v>#DIV/0!</v>
      </c>
      <c r="D22" s="38"/>
      <c r="E22" s="38"/>
    </row>
    <row r="23" spans="1:5" x14ac:dyDescent="0.2">
      <c r="A23" s="46" t="s">
        <v>155</v>
      </c>
      <c r="B23" s="38"/>
      <c r="C23" s="38"/>
      <c r="D23" s="38"/>
      <c r="E23" s="38"/>
    </row>
    <row r="25" spans="1:5" ht="15" x14ac:dyDescent="0.25">
      <c r="A25" s="52" t="s">
        <v>161</v>
      </c>
      <c r="B25" s="38"/>
      <c r="C25" s="38"/>
      <c r="D25" s="38"/>
      <c r="E25" s="38"/>
    </row>
    <row r="26" spans="1:5" ht="15" x14ac:dyDescent="0.25">
      <c r="A26" s="52"/>
      <c r="B26" s="38"/>
      <c r="C26" s="38"/>
      <c r="D26" s="38"/>
      <c r="E26" s="38"/>
    </row>
    <row r="27" spans="1:5" x14ac:dyDescent="0.2">
      <c r="A27" s="38" t="s">
        <v>189</v>
      </c>
      <c r="B27" s="38">
        <f>SUM('Antibiotic Input Year 1'!K42:K51)</f>
        <v>0</v>
      </c>
      <c r="C27" s="38"/>
      <c r="D27" s="38"/>
      <c r="E27" s="38"/>
    </row>
    <row r="28" spans="1:5" x14ac:dyDescent="0.2">
      <c r="A28" s="38" t="s">
        <v>56</v>
      </c>
      <c r="B28" s="38">
        <f>C9</f>
        <v>0</v>
      </c>
      <c r="C28" s="38"/>
      <c r="D28" s="38"/>
      <c r="E28" s="38"/>
    </row>
    <row r="29" spans="1:5" ht="15" x14ac:dyDescent="0.25">
      <c r="A29" s="45" t="s">
        <v>92</v>
      </c>
      <c r="B29" s="45" t="e">
        <f>B27/B28</f>
        <v>#DIV/0!</v>
      </c>
      <c r="C29" s="38"/>
      <c r="D29" s="38"/>
      <c r="E29" s="38"/>
    </row>
    <row r="30" spans="1:5" x14ac:dyDescent="0.2">
      <c r="A30" s="60" t="s">
        <v>162</v>
      </c>
      <c r="B30" s="38"/>
      <c r="C30" s="38"/>
      <c r="D30" s="38"/>
      <c r="E30" s="38"/>
    </row>
    <row r="31" spans="1:5" x14ac:dyDescent="0.2">
      <c r="A31" s="46" t="s">
        <v>163</v>
      </c>
      <c r="B31" s="38"/>
      <c r="C31" s="38"/>
      <c r="D31" s="38"/>
      <c r="E31" s="38"/>
    </row>
    <row r="32" spans="1:5" x14ac:dyDescent="0.2">
      <c r="A32" s="46" t="s">
        <v>164</v>
      </c>
      <c r="B32" s="38"/>
      <c r="C32" s="38"/>
      <c r="D32" s="38"/>
      <c r="E32" s="38"/>
    </row>
    <row r="33" spans="1:5" x14ac:dyDescent="0.2">
      <c r="A33" s="61"/>
      <c r="B33" s="38"/>
      <c r="C33" s="38"/>
      <c r="D33" s="38"/>
      <c r="E33" s="3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64C24BCC4CA146BE9FCAD5707F26A1" ma:contentTypeVersion="13" ma:contentTypeDescription="Create a new document." ma:contentTypeScope="" ma:versionID="02d93b5dee8a91de2cea41a2aa107ce0">
  <xsd:schema xmlns:xsd="http://www.w3.org/2001/XMLSchema" xmlns:xs="http://www.w3.org/2001/XMLSchema" xmlns:p="http://schemas.microsoft.com/office/2006/metadata/properties" xmlns:ns3="07864a04-62a6-4a85-a7d6-1b4fd9ad0d47" xmlns:ns4="09734492-cbea-452d-94f9-24f26c93c3e2" targetNamespace="http://schemas.microsoft.com/office/2006/metadata/properties" ma:root="true" ma:fieldsID="cc5bb05d84e31cc83aaaae7a96752fc6" ns3:_="" ns4:_="">
    <xsd:import namespace="07864a04-62a6-4a85-a7d6-1b4fd9ad0d47"/>
    <xsd:import namespace="09734492-cbea-452d-94f9-24f26c93c3e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64a04-62a6-4a85-a7d6-1b4fd9ad0d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734492-cbea-452d-94f9-24f26c93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26B54-1480-4EFC-BF1D-01D32B0CC248}">
  <ds:schemaRefs>
    <ds:schemaRef ds:uri="09734492-cbea-452d-94f9-24f26c93c3e2"/>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7864a04-62a6-4a85-a7d6-1b4fd9ad0d47"/>
    <ds:schemaRef ds:uri="http://www.w3.org/XML/1998/namespace"/>
    <ds:schemaRef ds:uri="http://purl.org/dc/dcmitype/"/>
  </ds:schemaRefs>
</ds:datastoreItem>
</file>

<file path=customXml/itemProps2.xml><?xml version="1.0" encoding="utf-8"?>
<ds:datastoreItem xmlns:ds="http://schemas.openxmlformats.org/officeDocument/2006/customXml" ds:itemID="{5B11ABE1-F578-4B8B-ABC9-E52E9BBCC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64a04-62a6-4a85-a7d6-1b4fd9ad0d47"/>
    <ds:schemaRef ds:uri="09734492-cbea-452d-94f9-24f26c93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DBCAFD-E7CD-4C66-AD37-047FAF8922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Start Page</vt:lpstr>
      <vt:lpstr>Results Summary</vt:lpstr>
      <vt:lpstr>Antibiotic Input Year 1</vt:lpstr>
      <vt:lpstr>Sheet2</vt:lpstr>
      <vt:lpstr>Sheep Year 1</vt:lpstr>
      <vt:lpstr>Beef Year1</vt:lpstr>
      <vt:lpstr>Dairy Year 1</vt:lpstr>
      <vt:lpstr>Antibiotic Input Year 2 </vt:lpstr>
      <vt:lpstr>Sheep Year 2</vt:lpstr>
      <vt:lpstr>Beef Year 2</vt:lpstr>
      <vt:lpstr>Dairy Year 2</vt:lpstr>
      <vt:lpstr>Sheet1</vt:lpstr>
      <vt:lpstr>'Dairy Year 1'!Print_Area</vt:lpstr>
      <vt:lpstr>'Dairy Year 2'!Print_Area</vt:lpstr>
      <vt:lpstr>'Results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Fergusson</dc:creator>
  <cp:lastModifiedBy>Kirsten Williams</cp:lastModifiedBy>
  <cp:lastPrinted>2020-12-22T10:43:40Z</cp:lastPrinted>
  <dcterms:created xsi:type="dcterms:W3CDTF">2020-07-30T10:53:11Z</dcterms:created>
  <dcterms:modified xsi:type="dcterms:W3CDTF">2021-02-19T11:28:12Z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0x010100B964C24BCC4CA146BE9FCAD5707F26A1</vt:lpwstr>
  </property>
</Properties>
</file>