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Ex2.xml" ContentType="application/vnd.ms-office.chartex+xml"/>
  <Override PartName="/xl/charts/style2.xml" ContentType="application/vnd.ms-office.chartstyle+xml"/>
  <Override PartName="/xl/charts/colors2.xml" ContentType="application/vnd.ms-office.chartcolorstyle+xml"/>
  <Override PartName="/xl/charts/chart1.xml" ContentType="application/vnd.openxmlformats-officedocument.drawingml.chart+xml"/>
  <Override PartName="/xl/charts/style3.xml" ContentType="application/vnd.ms-office.chartstyle+xml"/>
  <Override PartName="/xl/charts/colors3.xml" ContentType="application/vnd.ms-office.chartcolorstyle+xml"/>
  <Override PartName="/xl/charts/chart2.xml" ContentType="application/vnd.openxmlformats-officedocument.drawingml.chart+xml"/>
  <Override PartName="/xl/charts/style4.xml" ContentType="application/vnd.ms-office.chartstyle+xml"/>
  <Override PartName="/xl/charts/colors4.xml" ContentType="application/vnd.ms-office.chartcolorstyle+xml"/>
  <Override PartName="/xl/charts/chart3.xml" ContentType="application/vnd.openxmlformats-officedocument.drawingml.chart+xml"/>
  <Override PartName="/xl/charts/style5.xml" ContentType="application/vnd.ms-office.chartstyle+xml"/>
  <Override PartName="/xl/charts/colors5.xml" ContentType="application/vnd.ms-office.chartcolorstyle+xml"/>
  <Override PartName="/xl/charts/chart4.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7.xml" ContentType="application/vnd.ms-office.chartstyle+xml"/>
  <Override PartName="/xl/charts/colors7.xml" ContentType="application/vnd.ms-office.chartcolorstyle+xml"/>
  <Override PartName="/xl/charts/chart6.xml" ContentType="application/vnd.openxmlformats-officedocument.drawingml.chart+xml"/>
  <Override PartName="/xl/charts/style8.xml" ContentType="application/vnd.ms-office.chartstyle+xml"/>
  <Override PartName="/xl/charts/colors8.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9.xml" ContentType="application/vnd.ms-office.chartstyle+xml"/>
  <Override PartName="/xl/charts/colors9.xml" ContentType="application/vnd.ms-office.chartcolorstyle+xml"/>
  <Override PartName="/xl/charts/chart8.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11.xml" ContentType="application/vnd.ms-office.chartstyle+xml"/>
  <Override PartName="/xl/charts/colors11.xml" ContentType="application/vnd.ms-office.chartcolorstyle+xml"/>
  <Override PartName="/xl/charts/chart10.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13.xml" ContentType="application/vnd.ms-office.chartstyle+xml"/>
  <Override PartName="/xl/charts/colors13.xml" ContentType="application/vnd.ms-office.chartcolorstyle+xml"/>
  <Override PartName="/xl/charts/chart12.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8.xml" ContentType="application/vnd.openxmlformats-officedocument.drawing+xml"/>
  <Override PartName="/xl/charts/chart14.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9.xml" ContentType="application/vnd.openxmlformats-officedocument.drawing+xml"/>
  <Override PartName="/xl/comments3.xml" ContentType="application/vnd.openxmlformats-officedocument.spreadsheetml.comments+xml"/>
  <Override PartName="/xl/charts/chartEx3.xml" ContentType="application/vnd.ms-office.chartex+xml"/>
  <Override PartName="/xl/charts/style17.xml" ContentType="application/vnd.ms-office.chartstyle+xml"/>
  <Override PartName="/xl/charts/colors17.xml" ContentType="application/vnd.ms-office.chartcolorstyle+xml"/>
  <Override PartName="/xl/charts/chartEx4.xml" ContentType="application/vnd.ms-office.chartex+xml"/>
  <Override PartName="/xl/charts/style18.xml" ContentType="application/vnd.ms-office.chartstyle+xml"/>
  <Override PartName="/xl/charts/colors18.xml" ContentType="application/vnd.ms-office.chartcolorstyle+xml"/>
  <Override PartName="/xl/charts/chart15.xml" ContentType="application/vnd.openxmlformats-officedocument.drawingml.chart+xml"/>
  <Override PartName="/xl/charts/style19.xml" ContentType="application/vnd.ms-office.chartstyle+xml"/>
  <Override PartName="/xl/charts/colors19.xml" ContentType="application/vnd.ms-office.chartcolorstyle+xml"/>
  <Override PartName="/xl/charts/chart16.xml" ContentType="application/vnd.openxmlformats-officedocument.drawingml.chart+xml"/>
  <Override PartName="/xl/charts/style20.xml" ContentType="application/vnd.ms-office.chartstyle+xml"/>
  <Override PartName="/xl/charts/colors20.xml" ContentType="application/vnd.ms-office.chartcolorstyle+xml"/>
  <Override PartName="/xl/charts/chart17.xml" ContentType="application/vnd.openxmlformats-officedocument.drawingml.chart+xml"/>
  <Override PartName="/xl/charts/style21.xml" ContentType="application/vnd.ms-office.chartstyle+xml"/>
  <Override PartName="/xl/charts/colors21.xml" ContentType="application/vnd.ms-office.chartcolorstyle+xml"/>
  <Override PartName="/xl/charts/chart18.xml" ContentType="application/vnd.openxmlformats-officedocument.drawingml.chart+xml"/>
  <Override PartName="/xl/charts/style22.xml" ContentType="application/vnd.ms-office.chartstyle+xml"/>
  <Override PartName="/xl/charts/colors2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nlanrigg\Downloads\"/>
    </mc:Choice>
  </mc:AlternateContent>
  <xr:revisionPtr revIDLastSave="0" documentId="13_ncr:1_{95F8FA37-AF3C-46F6-A479-796D8ED7EB9A}" xr6:coauthVersionLast="45" xr6:coauthVersionMax="45" xr10:uidLastSave="{00000000-0000-0000-0000-000000000000}"/>
  <bookViews>
    <workbookView xWindow="-108" yWindow="-108" windowWidth="23256" windowHeight="12576" tabRatio="868" xr2:uid="{00000000-000D-0000-FFFF-FFFF00000000}"/>
  </bookViews>
  <sheets>
    <sheet name="Instructions" sheetId="8" r:id="rId1"/>
    <sheet name="Cow Record" sheetId="10" r:id="rId2"/>
    <sheet name="Calf Record" sheetId="9" r:id="rId3"/>
    <sheet name="Cow Results 1" sheetId="12" r:id="rId4"/>
    <sheet name="Cow Results 2" sheetId="14" r:id="rId5"/>
    <sheet name="Cow Results 3" sheetId="15" r:id="rId6"/>
    <sheet name="Cow Results 4" sheetId="16" r:id="rId7"/>
    <sheet name="Age Profile" sheetId="5" r:id="rId8"/>
    <sheet name="Age 1st Calving" sheetId="13" r:id="rId9"/>
    <sheet name="Calf Statistics" sheetId="11" r:id="rId10"/>
  </sheets>
  <definedNames>
    <definedName name="_xlchart.v1.0" hidden="1">'Calf Record'!$AA$21:$AA$69</definedName>
    <definedName name="_xlchart.v1.1" hidden="1">'Calf Record'!$AB$20</definedName>
    <definedName name="_xlchart.v1.10" hidden="1">'Calf Record'!$AB$20</definedName>
    <definedName name="_xlchart.v1.11" hidden="1">'Calf Record'!$AB$21:$AB$69</definedName>
    <definedName name="_xlchart.v1.2" hidden="1">'Calf Record'!$AB$21:$AB$69</definedName>
    <definedName name="_xlchart.v1.3" hidden="1">'Calf Record'!$AC$21:$AC$231</definedName>
    <definedName name="_xlchart.v1.4" hidden="1">'Calf Record'!$AD$20</definedName>
    <definedName name="_xlchart.v1.5" hidden="1">'Calf Record'!$AD$21:$AD$231</definedName>
    <definedName name="_xlchart.v1.6" hidden="1">'Calf Record'!$AC$21:$AC$231</definedName>
    <definedName name="_xlchart.v1.7" hidden="1">'Calf Record'!$AD$20</definedName>
    <definedName name="_xlchart.v1.8" hidden="1">'Calf Record'!$AD$21:$AD$231</definedName>
    <definedName name="_xlchart.v1.9" hidden="1">'Calf Record'!$AA$21:$AA$69</definedName>
    <definedName name="Grade">'Calf Record'!$AJ$2:$AJ$3</definedName>
    <definedName name="Grade_Enhanced">'Calf Record'!$AH$2:$AH$212</definedName>
    <definedName name="Grade_Std">'Calf Record'!$AG$2:$AG$212</definedName>
    <definedName name="Gradenew">Table2[[#All],[E+1-]]</definedName>
    <definedName name="Gradeold">Table1[[#All],[E1]]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21" i="10" l="1"/>
  <c r="AF22" i="10"/>
  <c r="AF23" i="10"/>
  <c r="AF24" i="10"/>
  <c r="AF25" i="10"/>
  <c r="AF26" i="10"/>
  <c r="AF27" i="10"/>
  <c r="AF28" i="10"/>
  <c r="AF29" i="10"/>
  <c r="AF30" i="10"/>
  <c r="AF31" i="10"/>
  <c r="AF32" i="10"/>
  <c r="AF33" i="10"/>
  <c r="AF34" i="10"/>
  <c r="AF35" i="10"/>
  <c r="AF36" i="10"/>
  <c r="AF37" i="10"/>
  <c r="AF38" i="10"/>
  <c r="AF39" i="10"/>
  <c r="AF40" i="10"/>
  <c r="AF41" i="10"/>
  <c r="AF42" i="10"/>
  <c r="AF43" i="10"/>
  <c r="AF44" i="10"/>
  <c r="AF45" i="10"/>
  <c r="AF46" i="10"/>
  <c r="AF47" i="10"/>
  <c r="AF48" i="10"/>
  <c r="AF49" i="10"/>
  <c r="AF50" i="10"/>
  <c r="AF51" i="10"/>
  <c r="AF52" i="10"/>
  <c r="AF53" i="10"/>
  <c r="AF54" i="10"/>
  <c r="AF55" i="10"/>
  <c r="AF56" i="10"/>
  <c r="AF57" i="10"/>
  <c r="AF58" i="10"/>
  <c r="AF59" i="10"/>
  <c r="AF60" i="10"/>
  <c r="AF61" i="10"/>
  <c r="AF62" i="10"/>
  <c r="AF63" i="10"/>
  <c r="AF64" i="10"/>
  <c r="AF65" i="10"/>
  <c r="AF66" i="10"/>
  <c r="AF67" i="10"/>
  <c r="AF68" i="10"/>
  <c r="AF69" i="10"/>
  <c r="AF70" i="10"/>
  <c r="AF71" i="10"/>
  <c r="AF72" i="10"/>
  <c r="AF73" i="10"/>
  <c r="AF74" i="10"/>
  <c r="AF75" i="10"/>
  <c r="AF76" i="10"/>
  <c r="AF77" i="10"/>
  <c r="AF78" i="10"/>
  <c r="AF79" i="10"/>
  <c r="AF80" i="10"/>
  <c r="AF81" i="10"/>
  <c r="AF82" i="10"/>
  <c r="AF83" i="10"/>
  <c r="AF84" i="10"/>
  <c r="AF85" i="10"/>
  <c r="AF86" i="10"/>
  <c r="AF87" i="10"/>
  <c r="AF88" i="10"/>
  <c r="AF89" i="10"/>
  <c r="AF90" i="10"/>
  <c r="AF91" i="10"/>
  <c r="AF92" i="10"/>
  <c r="AF93" i="10"/>
  <c r="AF94" i="10"/>
  <c r="AF95" i="10"/>
  <c r="AF96" i="10"/>
  <c r="AF97" i="10"/>
  <c r="AF98" i="10"/>
  <c r="AF99" i="10"/>
  <c r="AF100" i="10"/>
  <c r="AF101" i="10"/>
  <c r="AF102" i="10"/>
  <c r="AF103" i="10"/>
  <c r="AF104" i="10"/>
  <c r="AF105" i="10"/>
  <c r="AF106" i="10"/>
  <c r="AF107" i="10"/>
  <c r="AF108" i="10"/>
  <c r="AF109" i="10"/>
  <c r="AF110" i="10"/>
  <c r="AF111" i="10"/>
  <c r="AF112" i="10"/>
  <c r="AF113" i="10"/>
  <c r="AF114" i="10"/>
  <c r="AF115" i="10"/>
  <c r="AF116" i="10"/>
  <c r="AF117" i="10"/>
  <c r="AF118" i="10"/>
  <c r="AF119" i="10"/>
  <c r="AF120" i="10"/>
  <c r="AF121" i="10"/>
  <c r="AF122" i="10"/>
  <c r="AF123" i="10"/>
  <c r="AF124" i="10"/>
  <c r="AF125" i="10"/>
  <c r="AF126" i="10"/>
  <c r="AF127" i="10"/>
  <c r="AF128" i="10"/>
  <c r="AF129" i="10"/>
  <c r="AF130" i="10"/>
  <c r="AF131" i="10"/>
  <c r="AF132" i="10"/>
  <c r="AF133" i="10"/>
  <c r="AF134" i="10"/>
  <c r="AF135" i="10"/>
  <c r="AF136" i="10"/>
  <c r="AF137" i="10"/>
  <c r="AF138" i="10"/>
  <c r="AF139" i="10"/>
  <c r="AF140" i="10"/>
  <c r="AF141" i="10"/>
  <c r="AF142" i="10"/>
  <c r="AF143" i="10"/>
  <c r="AF144" i="10"/>
  <c r="AF145" i="10"/>
  <c r="AF146" i="10"/>
  <c r="AF147" i="10"/>
  <c r="AF148" i="10"/>
  <c r="AF149" i="10"/>
  <c r="AF150" i="10"/>
  <c r="AF151" i="10"/>
  <c r="AF152" i="10"/>
  <c r="AF153" i="10"/>
  <c r="AF154" i="10"/>
  <c r="AF155" i="10"/>
  <c r="AF156" i="10"/>
  <c r="AF157" i="10"/>
  <c r="AF158" i="10"/>
  <c r="AF159" i="10"/>
  <c r="AF160" i="10"/>
  <c r="AF161" i="10"/>
  <c r="AF162" i="10"/>
  <c r="AF163" i="10"/>
  <c r="AF164" i="10"/>
  <c r="AF165" i="10"/>
  <c r="AF166" i="10"/>
  <c r="AF167" i="10"/>
  <c r="AF168" i="10"/>
  <c r="AF169" i="10"/>
  <c r="AF170" i="10"/>
  <c r="AF171" i="10"/>
  <c r="AF172" i="10"/>
  <c r="AF173" i="10"/>
  <c r="AF174" i="10"/>
  <c r="AF175" i="10"/>
  <c r="AF176" i="10"/>
  <c r="AF177" i="10"/>
  <c r="AF178" i="10"/>
  <c r="AF179" i="10"/>
  <c r="AF180" i="10"/>
  <c r="AF181" i="10"/>
  <c r="AF182" i="10"/>
  <c r="AF183" i="10"/>
  <c r="AF184" i="10"/>
  <c r="AF185" i="10"/>
  <c r="AF186" i="10"/>
  <c r="AF187" i="10"/>
  <c r="AF188" i="10"/>
  <c r="AF189" i="10"/>
  <c r="AF190" i="10"/>
  <c r="AF191" i="10"/>
  <c r="AF192" i="10"/>
  <c r="AF193" i="10"/>
  <c r="AF194" i="10"/>
  <c r="AF195" i="10"/>
  <c r="AF196" i="10"/>
  <c r="AF197" i="10"/>
  <c r="AF198" i="10"/>
  <c r="AF199" i="10"/>
  <c r="AF200" i="10"/>
  <c r="AF201" i="10"/>
  <c r="AF202" i="10"/>
  <c r="AF203" i="10"/>
  <c r="AF204" i="10"/>
  <c r="AF205" i="10"/>
  <c r="AF206" i="10"/>
  <c r="AF7" i="10"/>
  <c r="AF8" i="10"/>
  <c r="AF9" i="10"/>
  <c r="AF10" i="10"/>
  <c r="AF11" i="10"/>
  <c r="AF12" i="10"/>
  <c r="AF13" i="10"/>
  <c r="AF14" i="10"/>
  <c r="AF15" i="10"/>
  <c r="AF16" i="10"/>
  <c r="AF17" i="10"/>
  <c r="AF18" i="10"/>
  <c r="AF19" i="10"/>
  <c r="AF20" i="10"/>
  <c r="AF6" i="10"/>
  <c r="AI15" i="10"/>
  <c r="AK15" i="10"/>
  <c r="AN15" i="10"/>
  <c r="AP15" i="10"/>
  <c r="AX15" i="10"/>
  <c r="AZ15" i="10"/>
  <c r="AZ14" i="10"/>
  <c r="AZ13" i="10"/>
  <c r="AX14" i="10"/>
  <c r="AX13" i="10"/>
  <c r="AP14" i="10"/>
  <c r="AP13" i="10"/>
  <c r="AN14" i="10"/>
  <c r="AN13" i="10"/>
  <c r="AK14" i="10"/>
  <c r="AK13" i="10"/>
  <c r="AI13" i="10"/>
  <c r="Q6" i="9" l="1"/>
  <c r="H28" i="11"/>
  <c r="M16" i="11"/>
  <c r="M17" i="11"/>
  <c r="M18" i="11"/>
  <c r="M19" i="11"/>
  <c r="G16" i="11"/>
  <c r="G17" i="11"/>
  <c r="G18" i="11"/>
  <c r="G19" i="11"/>
  <c r="B16" i="11"/>
  <c r="B17" i="11"/>
  <c r="B18" i="11"/>
  <c r="B19" i="11"/>
  <c r="BH4" i="9"/>
  <c r="AZ4" i="9"/>
  <c r="AR4" i="9" l="1"/>
  <c r="AK4" i="9"/>
  <c r="G7" i="9" l="1"/>
  <c r="G8" i="9"/>
  <c r="G9" i="9"/>
  <c r="G10" i="9"/>
  <c r="G11" i="9"/>
  <c r="G12" i="9"/>
  <c r="G13" i="9"/>
  <c r="G14" i="9"/>
  <c r="G15" i="9"/>
  <c r="G16" i="9"/>
  <c r="G17" i="9"/>
  <c r="G18" i="9"/>
  <c r="G19" i="9"/>
  <c r="G20" i="9"/>
  <c r="G21" i="9"/>
  <c r="G22" i="9"/>
  <c r="G23" i="9"/>
  <c r="G24" i="9"/>
  <c r="G25" i="9"/>
  <c r="G26" i="9"/>
  <c r="G27" i="9"/>
  <c r="G28" i="9"/>
  <c r="G29" i="9"/>
  <c r="G30" i="9"/>
  <c r="G31" i="9"/>
  <c r="G32"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62" i="9"/>
  <c r="G63" i="9"/>
  <c r="G64" i="9"/>
  <c r="G65" i="9"/>
  <c r="G66" i="9"/>
  <c r="G67" i="9"/>
  <c r="G68" i="9"/>
  <c r="G69" i="9"/>
  <c r="G70" i="9"/>
  <c r="G71" i="9"/>
  <c r="G72" i="9"/>
  <c r="G73" i="9"/>
  <c r="G74" i="9"/>
  <c r="G75" i="9"/>
  <c r="G76" i="9"/>
  <c r="G77" i="9"/>
  <c r="G78" i="9"/>
  <c r="G79" i="9"/>
  <c r="G80" i="9"/>
  <c r="G81" i="9"/>
  <c r="G82" i="9"/>
  <c r="G83" i="9"/>
  <c r="G84" i="9"/>
  <c r="G85" i="9"/>
  <c r="G86" i="9"/>
  <c r="G87" i="9"/>
  <c r="G88" i="9"/>
  <c r="G89" i="9"/>
  <c r="G90" i="9"/>
  <c r="G91" i="9"/>
  <c r="G92" i="9"/>
  <c r="G93" i="9"/>
  <c r="G94" i="9"/>
  <c r="G95" i="9"/>
  <c r="G96" i="9"/>
  <c r="G97" i="9"/>
  <c r="G98" i="9"/>
  <c r="G99" i="9"/>
  <c r="G100" i="9"/>
  <c r="G101" i="9"/>
  <c r="G102" i="9"/>
  <c r="G103" i="9"/>
  <c r="G104" i="9"/>
  <c r="G105" i="9"/>
  <c r="G106" i="9"/>
  <c r="G107" i="9"/>
  <c r="G108" i="9"/>
  <c r="G109" i="9"/>
  <c r="G110" i="9"/>
  <c r="G111" i="9"/>
  <c r="G112" i="9"/>
  <c r="G113" i="9"/>
  <c r="G114" i="9"/>
  <c r="G115" i="9"/>
  <c r="G116" i="9"/>
  <c r="G117" i="9"/>
  <c r="G118" i="9"/>
  <c r="G119" i="9"/>
  <c r="G120" i="9"/>
  <c r="G121" i="9"/>
  <c r="G122" i="9"/>
  <c r="G123" i="9"/>
  <c r="G124" i="9"/>
  <c r="G125" i="9"/>
  <c r="G126" i="9"/>
  <c r="G127" i="9"/>
  <c r="G128" i="9"/>
  <c r="G129" i="9"/>
  <c r="G130" i="9"/>
  <c r="G131" i="9"/>
  <c r="G132" i="9"/>
  <c r="G133" i="9"/>
  <c r="G134" i="9"/>
  <c r="G135" i="9"/>
  <c r="G136" i="9"/>
  <c r="G137" i="9"/>
  <c r="G138" i="9"/>
  <c r="G139" i="9"/>
  <c r="G140" i="9"/>
  <c r="G141" i="9"/>
  <c r="G142" i="9"/>
  <c r="G143" i="9"/>
  <c r="G144" i="9"/>
  <c r="G145" i="9"/>
  <c r="G146" i="9"/>
  <c r="G147" i="9"/>
  <c r="G148" i="9"/>
  <c r="G149" i="9"/>
  <c r="G150" i="9"/>
  <c r="G151" i="9"/>
  <c r="G152" i="9"/>
  <c r="G153" i="9"/>
  <c r="G154" i="9"/>
  <c r="G155" i="9"/>
  <c r="G156" i="9"/>
  <c r="G157" i="9"/>
  <c r="G158" i="9"/>
  <c r="G159" i="9"/>
  <c r="G160" i="9"/>
  <c r="G161" i="9"/>
  <c r="G162" i="9"/>
  <c r="G163" i="9"/>
  <c r="G164" i="9"/>
  <c r="G165" i="9"/>
  <c r="G166" i="9"/>
  <c r="G167" i="9"/>
  <c r="G168" i="9"/>
  <c r="G169" i="9"/>
  <c r="G170" i="9"/>
  <c r="G171" i="9"/>
  <c r="G172" i="9"/>
  <c r="G173" i="9"/>
  <c r="G174" i="9"/>
  <c r="G175" i="9"/>
  <c r="G176" i="9"/>
  <c r="G177" i="9"/>
  <c r="G178" i="9"/>
  <c r="G179" i="9"/>
  <c r="G180" i="9"/>
  <c r="G181" i="9"/>
  <c r="G182" i="9"/>
  <c r="G183" i="9"/>
  <c r="G184" i="9"/>
  <c r="G185" i="9"/>
  <c r="G186" i="9"/>
  <c r="G187" i="9"/>
  <c r="G188" i="9"/>
  <c r="G189" i="9"/>
  <c r="G190" i="9"/>
  <c r="G191" i="9"/>
  <c r="G192" i="9"/>
  <c r="G193" i="9"/>
  <c r="G194" i="9"/>
  <c r="G195" i="9"/>
  <c r="G196" i="9"/>
  <c r="G197" i="9"/>
  <c r="G198" i="9"/>
  <c r="G199" i="9"/>
  <c r="G200" i="9"/>
  <c r="G201" i="9"/>
  <c r="G202" i="9"/>
  <c r="G203" i="9"/>
  <c r="G204" i="9"/>
  <c r="G205" i="9"/>
  <c r="G206" i="9"/>
  <c r="G6" i="9"/>
  <c r="D7" i="9"/>
  <c r="D8" i="9"/>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21" i="9"/>
  <c r="D122" i="9"/>
  <c r="D123" i="9"/>
  <c r="D124" i="9"/>
  <c r="D125" i="9"/>
  <c r="D126" i="9"/>
  <c r="D127" i="9"/>
  <c r="D128" i="9"/>
  <c r="D129" i="9"/>
  <c r="D130" i="9"/>
  <c r="D131" i="9"/>
  <c r="D132" i="9"/>
  <c r="D133" i="9"/>
  <c r="D134" i="9"/>
  <c r="D135" i="9"/>
  <c r="D136" i="9"/>
  <c r="D137" i="9"/>
  <c r="D138" i="9"/>
  <c r="D139" i="9"/>
  <c r="D140" i="9"/>
  <c r="D141" i="9"/>
  <c r="D142" i="9"/>
  <c r="D143" i="9"/>
  <c r="D144" i="9"/>
  <c r="D145" i="9"/>
  <c r="D146" i="9"/>
  <c r="D147" i="9"/>
  <c r="D148" i="9"/>
  <c r="D149" i="9"/>
  <c r="D150" i="9"/>
  <c r="D151" i="9"/>
  <c r="D152" i="9"/>
  <c r="D153" i="9"/>
  <c r="D154" i="9"/>
  <c r="D155" i="9"/>
  <c r="D156" i="9"/>
  <c r="D157" i="9"/>
  <c r="D158" i="9"/>
  <c r="D159" i="9"/>
  <c r="D160" i="9"/>
  <c r="D161" i="9"/>
  <c r="D162" i="9"/>
  <c r="D163" i="9"/>
  <c r="D164" i="9"/>
  <c r="D165" i="9"/>
  <c r="D166" i="9"/>
  <c r="D167" i="9"/>
  <c r="D168" i="9"/>
  <c r="D169" i="9"/>
  <c r="D170" i="9"/>
  <c r="D171" i="9"/>
  <c r="D172" i="9"/>
  <c r="D173" i="9"/>
  <c r="D174" i="9"/>
  <c r="D175" i="9"/>
  <c r="D176" i="9"/>
  <c r="D177" i="9"/>
  <c r="D178" i="9"/>
  <c r="D179" i="9"/>
  <c r="D180" i="9"/>
  <c r="D181" i="9"/>
  <c r="D182" i="9"/>
  <c r="D183" i="9"/>
  <c r="D184" i="9"/>
  <c r="D185" i="9"/>
  <c r="D186" i="9"/>
  <c r="D187" i="9"/>
  <c r="D188" i="9"/>
  <c r="D189" i="9"/>
  <c r="D190" i="9"/>
  <c r="D191" i="9"/>
  <c r="D192" i="9"/>
  <c r="D193" i="9"/>
  <c r="D194" i="9"/>
  <c r="D195" i="9"/>
  <c r="D196" i="9"/>
  <c r="D197" i="9"/>
  <c r="D198" i="9"/>
  <c r="D199" i="9"/>
  <c r="D200" i="9"/>
  <c r="D201" i="9"/>
  <c r="D202" i="9"/>
  <c r="D203" i="9"/>
  <c r="D204" i="9"/>
  <c r="D205" i="9"/>
  <c r="D206" i="9"/>
  <c r="D6" i="9"/>
  <c r="C14" i="9"/>
  <c r="C15"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C142" i="9"/>
  <c r="C143" i="9"/>
  <c r="C144" i="9"/>
  <c r="C145" i="9"/>
  <c r="C146" i="9"/>
  <c r="C147" i="9"/>
  <c r="C148" i="9"/>
  <c r="C149" i="9"/>
  <c r="C150" i="9"/>
  <c r="C151" i="9"/>
  <c r="C152" i="9"/>
  <c r="C153" i="9"/>
  <c r="C154" i="9"/>
  <c r="C155" i="9"/>
  <c r="C156" i="9"/>
  <c r="C157" i="9"/>
  <c r="C158" i="9"/>
  <c r="C159" i="9"/>
  <c r="C160" i="9"/>
  <c r="C161" i="9"/>
  <c r="C162" i="9"/>
  <c r="C163" i="9"/>
  <c r="C164" i="9"/>
  <c r="C165" i="9"/>
  <c r="C166" i="9"/>
  <c r="C167" i="9"/>
  <c r="C168" i="9"/>
  <c r="C169" i="9"/>
  <c r="C170" i="9"/>
  <c r="C171" i="9"/>
  <c r="C172" i="9"/>
  <c r="C173" i="9"/>
  <c r="C174" i="9"/>
  <c r="C175" i="9"/>
  <c r="C176" i="9"/>
  <c r="C177" i="9"/>
  <c r="C178" i="9"/>
  <c r="C179" i="9"/>
  <c r="C180" i="9"/>
  <c r="C181" i="9"/>
  <c r="C182" i="9"/>
  <c r="C183" i="9"/>
  <c r="C184" i="9"/>
  <c r="C185" i="9"/>
  <c r="C186" i="9"/>
  <c r="C187" i="9"/>
  <c r="C188" i="9"/>
  <c r="C189" i="9"/>
  <c r="C190" i="9"/>
  <c r="C191" i="9"/>
  <c r="C192" i="9"/>
  <c r="C193" i="9"/>
  <c r="C194" i="9"/>
  <c r="C195" i="9"/>
  <c r="C196" i="9"/>
  <c r="C197" i="9"/>
  <c r="C198" i="9"/>
  <c r="C199" i="9"/>
  <c r="C200" i="9"/>
  <c r="C201" i="9"/>
  <c r="C202" i="9"/>
  <c r="C203" i="9"/>
  <c r="C204" i="9"/>
  <c r="C205" i="9"/>
  <c r="C206" i="9"/>
  <c r="C7" i="9"/>
  <c r="C8" i="9"/>
  <c r="C9" i="9"/>
  <c r="C10" i="9"/>
  <c r="C11" i="9"/>
  <c r="C12" i="9"/>
  <c r="C13" i="9"/>
  <c r="C6"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12" i="9"/>
  <c r="B13" i="9"/>
  <c r="B14" i="9"/>
  <c r="B15" i="9"/>
  <c r="B7" i="9"/>
  <c r="B8" i="9"/>
  <c r="B9" i="9"/>
  <c r="B10" i="9"/>
  <c r="B6" i="9"/>
  <c r="W19" i="10"/>
  <c r="W20" i="10"/>
  <c r="W21" i="10"/>
  <c r="W22" i="10"/>
  <c r="W23" i="10"/>
  <c r="W24" i="10"/>
  <c r="W25" i="10"/>
  <c r="W26" i="10"/>
  <c r="W27" i="10"/>
  <c r="W28" i="10"/>
  <c r="W29" i="10"/>
  <c r="W30" i="10"/>
  <c r="W31" i="10"/>
  <c r="W32" i="10"/>
  <c r="W33" i="10"/>
  <c r="W34" i="10"/>
  <c r="W35" i="10"/>
  <c r="W36" i="10"/>
  <c r="W37" i="10"/>
  <c r="W38" i="10"/>
  <c r="W39" i="10"/>
  <c r="W40" i="10"/>
  <c r="W41" i="10"/>
  <c r="W42" i="10"/>
  <c r="W43" i="10"/>
  <c r="W44" i="10"/>
  <c r="W45" i="10"/>
  <c r="W46" i="10"/>
  <c r="W47" i="10"/>
  <c r="W48" i="10"/>
  <c r="W49" i="10"/>
  <c r="W50" i="10"/>
  <c r="W51" i="10"/>
  <c r="W52" i="10"/>
  <c r="W53" i="10"/>
  <c r="W54" i="10"/>
  <c r="W55" i="10"/>
  <c r="W56" i="10"/>
  <c r="W57" i="10"/>
  <c r="W58" i="10"/>
  <c r="W59" i="10"/>
  <c r="W60" i="10"/>
  <c r="W61" i="10"/>
  <c r="W62" i="10"/>
  <c r="W63" i="10"/>
  <c r="W64" i="10"/>
  <c r="W65" i="10"/>
  <c r="W66" i="10"/>
  <c r="W67" i="10"/>
  <c r="W68" i="10"/>
  <c r="W69" i="10"/>
  <c r="W70" i="10"/>
  <c r="W71" i="10"/>
  <c r="W72" i="10"/>
  <c r="W73" i="10"/>
  <c r="W74" i="10"/>
  <c r="W75" i="10"/>
  <c r="W76" i="10"/>
  <c r="W77" i="10"/>
  <c r="W78" i="10"/>
  <c r="W79" i="10"/>
  <c r="W80" i="10"/>
  <c r="W81" i="10"/>
  <c r="W82" i="10"/>
  <c r="W83" i="10"/>
  <c r="W84" i="10"/>
  <c r="W85" i="10"/>
  <c r="W86" i="10"/>
  <c r="W87" i="10"/>
  <c r="W88" i="10"/>
  <c r="W89" i="10"/>
  <c r="W90" i="10"/>
  <c r="W91" i="10"/>
  <c r="W92" i="10"/>
  <c r="W93" i="10"/>
  <c r="W94" i="10"/>
  <c r="W95" i="10"/>
  <c r="W96" i="10"/>
  <c r="W97" i="10"/>
  <c r="W98" i="10"/>
  <c r="W99" i="10"/>
  <c r="W100" i="10"/>
  <c r="W101" i="10"/>
  <c r="W102" i="10"/>
  <c r="W103" i="10"/>
  <c r="W104" i="10"/>
  <c r="W105" i="10"/>
  <c r="W106" i="10"/>
  <c r="W107" i="10"/>
  <c r="W108" i="10"/>
  <c r="W109" i="10"/>
  <c r="W110" i="10"/>
  <c r="W111" i="10"/>
  <c r="W112" i="10"/>
  <c r="W113" i="10"/>
  <c r="W114" i="10"/>
  <c r="W115" i="10"/>
  <c r="W116" i="10"/>
  <c r="W117" i="10"/>
  <c r="W118" i="10"/>
  <c r="W119" i="10"/>
  <c r="W120" i="10"/>
  <c r="W121" i="10"/>
  <c r="W122" i="10"/>
  <c r="W123" i="10"/>
  <c r="W124" i="10"/>
  <c r="W125" i="10"/>
  <c r="W126" i="10"/>
  <c r="W127" i="10"/>
  <c r="W128" i="10"/>
  <c r="W129" i="10"/>
  <c r="W130" i="10"/>
  <c r="W131" i="10"/>
  <c r="W132" i="10"/>
  <c r="W133" i="10"/>
  <c r="W134" i="10"/>
  <c r="W135" i="10"/>
  <c r="W136" i="10"/>
  <c r="W137" i="10"/>
  <c r="W138" i="10"/>
  <c r="W139" i="10"/>
  <c r="W140" i="10"/>
  <c r="W141" i="10"/>
  <c r="W142" i="10"/>
  <c r="W143" i="10"/>
  <c r="W144" i="10"/>
  <c r="W145" i="10"/>
  <c r="W146" i="10"/>
  <c r="W147" i="10"/>
  <c r="W148" i="10"/>
  <c r="W149" i="10"/>
  <c r="W150" i="10"/>
  <c r="W151" i="10"/>
  <c r="W152" i="10"/>
  <c r="W153" i="10"/>
  <c r="W154" i="10"/>
  <c r="W155" i="10"/>
  <c r="W156" i="10"/>
  <c r="W157" i="10"/>
  <c r="W158" i="10"/>
  <c r="W159" i="10"/>
  <c r="W160" i="10"/>
  <c r="W161" i="10"/>
  <c r="W162" i="10"/>
  <c r="W163" i="10"/>
  <c r="W164" i="10"/>
  <c r="W165" i="10"/>
  <c r="W166" i="10"/>
  <c r="W167" i="10"/>
  <c r="W168" i="10"/>
  <c r="W169" i="10"/>
  <c r="W170" i="10"/>
  <c r="W171" i="10"/>
  <c r="W172" i="10"/>
  <c r="W173" i="10"/>
  <c r="W174" i="10"/>
  <c r="W175" i="10"/>
  <c r="W176" i="10"/>
  <c r="W177" i="10"/>
  <c r="W178" i="10"/>
  <c r="W179" i="10"/>
  <c r="W180" i="10"/>
  <c r="W181" i="10"/>
  <c r="W182" i="10"/>
  <c r="W183" i="10"/>
  <c r="W184" i="10"/>
  <c r="W185" i="10"/>
  <c r="W186" i="10"/>
  <c r="W187" i="10"/>
  <c r="W188" i="10"/>
  <c r="W189" i="10"/>
  <c r="W190" i="10"/>
  <c r="W191" i="10"/>
  <c r="W192" i="10"/>
  <c r="W193" i="10"/>
  <c r="W194" i="10"/>
  <c r="W195" i="10"/>
  <c r="W196" i="10"/>
  <c r="W197" i="10"/>
  <c r="W198" i="10"/>
  <c r="W199" i="10"/>
  <c r="W200" i="10"/>
  <c r="W201" i="10"/>
  <c r="W202" i="10"/>
  <c r="W203" i="10"/>
  <c r="W204" i="10"/>
  <c r="W205" i="10"/>
  <c r="W206" i="10"/>
  <c r="W7" i="10"/>
  <c r="W8" i="10"/>
  <c r="W9" i="10"/>
  <c r="W10" i="10"/>
  <c r="W11" i="10"/>
  <c r="W12" i="10"/>
  <c r="W13" i="10"/>
  <c r="W14" i="10"/>
  <c r="W15" i="10"/>
  <c r="W16" i="10"/>
  <c r="W17" i="10"/>
  <c r="W18" i="10"/>
  <c r="W6" i="10"/>
  <c r="R12" i="10"/>
  <c r="R13" i="10"/>
  <c r="R14" i="10"/>
  <c r="R15" i="10"/>
  <c r="R16" i="10"/>
  <c r="R17" i="10"/>
  <c r="R18" i="10"/>
  <c r="R19" i="10"/>
  <c r="R20" i="10"/>
  <c r="R21" i="10"/>
  <c r="R22" i="10"/>
  <c r="R23" i="10"/>
  <c r="R24" i="10"/>
  <c r="R25" i="10"/>
  <c r="R26" i="10"/>
  <c r="R27" i="10"/>
  <c r="R28" i="10"/>
  <c r="R29" i="10"/>
  <c r="R30" i="10"/>
  <c r="R31" i="10"/>
  <c r="R32" i="10"/>
  <c r="R33" i="10"/>
  <c r="R34" i="10"/>
  <c r="R35" i="10"/>
  <c r="R36" i="10"/>
  <c r="R37" i="10"/>
  <c r="R38" i="10"/>
  <c r="R39" i="10"/>
  <c r="R40" i="10"/>
  <c r="R41" i="10"/>
  <c r="R42" i="10"/>
  <c r="R43" i="10"/>
  <c r="R44" i="10"/>
  <c r="R45" i="10"/>
  <c r="R46" i="10"/>
  <c r="R47" i="10"/>
  <c r="R48" i="10"/>
  <c r="R49" i="10"/>
  <c r="R50" i="10"/>
  <c r="R51" i="10"/>
  <c r="R52" i="10"/>
  <c r="R53" i="10"/>
  <c r="R54" i="10"/>
  <c r="R55" i="10"/>
  <c r="R56" i="10"/>
  <c r="R57" i="10"/>
  <c r="R58" i="10"/>
  <c r="R59" i="10"/>
  <c r="R60" i="10"/>
  <c r="R61" i="10"/>
  <c r="R62" i="10"/>
  <c r="R63" i="10"/>
  <c r="R64" i="10"/>
  <c r="R65" i="10"/>
  <c r="R66" i="10"/>
  <c r="R67" i="10"/>
  <c r="R68" i="10"/>
  <c r="R69" i="10"/>
  <c r="R70" i="10"/>
  <c r="R71" i="10"/>
  <c r="R72" i="10"/>
  <c r="R73" i="10"/>
  <c r="R74" i="10"/>
  <c r="R75" i="10"/>
  <c r="R76" i="10"/>
  <c r="R77" i="10"/>
  <c r="R78" i="10"/>
  <c r="R79" i="10"/>
  <c r="R80" i="10"/>
  <c r="R81" i="10"/>
  <c r="R82" i="10"/>
  <c r="R83" i="10"/>
  <c r="R84" i="10"/>
  <c r="R85" i="10"/>
  <c r="R86" i="10"/>
  <c r="R87" i="10"/>
  <c r="R88" i="10"/>
  <c r="R89" i="10"/>
  <c r="R90" i="10"/>
  <c r="R91" i="10"/>
  <c r="R92" i="10"/>
  <c r="R93" i="10"/>
  <c r="R94" i="10"/>
  <c r="R95" i="10"/>
  <c r="R96" i="10"/>
  <c r="R97" i="10"/>
  <c r="R98" i="10"/>
  <c r="R99" i="10"/>
  <c r="R100" i="10"/>
  <c r="R101" i="10"/>
  <c r="R102" i="10"/>
  <c r="R103" i="10"/>
  <c r="R104" i="10"/>
  <c r="R105" i="10"/>
  <c r="R106" i="10"/>
  <c r="R107" i="10"/>
  <c r="R108" i="10"/>
  <c r="R109" i="10"/>
  <c r="R110" i="10"/>
  <c r="R111" i="10"/>
  <c r="R112" i="10"/>
  <c r="R113" i="10"/>
  <c r="R114" i="10"/>
  <c r="R115" i="10"/>
  <c r="R116" i="10"/>
  <c r="R117" i="10"/>
  <c r="R118" i="10"/>
  <c r="R119" i="10"/>
  <c r="R120" i="10"/>
  <c r="R121" i="10"/>
  <c r="R122" i="10"/>
  <c r="R123" i="10"/>
  <c r="R124" i="10"/>
  <c r="R125" i="10"/>
  <c r="R126" i="10"/>
  <c r="R127" i="10"/>
  <c r="R128" i="10"/>
  <c r="R129" i="10"/>
  <c r="R130" i="10"/>
  <c r="R131" i="10"/>
  <c r="R132" i="10"/>
  <c r="R133" i="10"/>
  <c r="R134" i="10"/>
  <c r="R135" i="10"/>
  <c r="R136" i="10"/>
  <c r="R137" i="10"/>
  <c r="R138" i="10"/>
  <c r="R139" i="10"/>
  <c r="R140" i="10"/>
  <c r="R141" i="10"/>
  <c r="R142" i="10"/>
  <c r="R143" i="10"/>
  <c r="R144" i="10"/>
  <c r="R145" i="10"/>
  <c r="R146" i="10"/>
  <c r="R147" i="10"/>
  <c r="R148" i="10"/>
  <c r="R149" i="10"/>
  <c r="R150" i="10"/>
  <c r="R151" i="10"/>
  <c r="R152" i="10"/>
  <c r="R153" i="10"/>
  <c r="R154" i="10"/>
  <c r="R155" i="10"/>
  <c r="R156" i="10"/>
  <c r="R157" i="10"/>
  <c r="R158" i="10"/>
  <c r="R159" i="10"/>
  <c r="R160" i="10"/>
  <c r="R161" i="10"/>
  <c r="R162" i="10"/>
  <c r="R163" i="10"/>
  <c r="R164" i="10"/>
  <c r="R165" i="10"/>
  <c r="R166" i="10"/>
  <c r="R167" i="10"/>
  <c r="R168" i="10"/>
  <c r="R169" i="10"/>
  <c r="R170" i="10"/>
  <c r="R171" i="10"/>
  <c r="R172" i="10"/>
  <c r="R173" i="10"/>
  <c r="R174" i="10"/>
  <c r="R175" i="10"/>
  <c r="R176" i="10"/>
  <c r="R177" i="10"/>
  <c r="R178" i="10"/>
  <c r="R179" i="10"/>
  <c r="R180" i="10"/>
  <c r="R181" i="10"/>
  <c r="R182" i="10"/>
  <c r="R183" i="10"/>
  <c r="R184" i="10"/>
  <c r="R185" i="10"/>
  <c r="R186" i="10"/>
  <c r="R187" i="10"/>
  <c r="R188" i="10"/>
  <c r="R189" i="10"/>
  <c r="R190" i="10"/>
  <c r="R191" i="10"/>
  <c r="R192" i="10"/>
  <c r="R193" i="10"/>
  <c r="R194" i="10"/>
  <c r="R195" i="10"/>
  <c r="R196" i="10"/>
  <c r="R197" i="10"/>
  <c r="R198" i="10"/>
  <c r="R199" i="10"/>
  <c r="R200" i="10"/>
  <c r="R201" i="10"/>
  <c r="R202" i="10"/>
  <c r="R203" i="10"/>
  <c r="R204" i="10"/>
  <c r="R205" i="10"/>
  <c r="R206" i="10"/>
  <c r="R7" i="10"/>
  <c r="R8" i="10"/>
  <c r="R9" i="10"/>
  <c r="R10" i="10"/>
  <c r="R11" i="10"/>
  <c r="R6" i="10"/>
  <c r="M12" i="10"/>
  <c r="M13" i="10"/>
  <c r="M14" i="10"/>
  <c r="M15" i="10"/>
  <c r="M16" i="10"/>
  <c r="M17" i="10"/>
  <c r="M18" i="10"/>
  <c r="M19" i="10"/>
  <c r="M20" i="10"/>
  <c r="M21" i="10"/>
  <c r="M22" i="10"/>
  <c r="M23" i="10"/>
  <c r="M24" i="10"/>
  <c r="M25" i="10"/>
  <c r="M26" i="10"/>
  <c r="M27" i="10"/>
  <c r="M28" i="10"/>
  <c r="M29" i="10"/>
  <c r="M30" i="10"/>
  <c r="M31" i="10"/>
  <c r="M32" i="10"/>
  <c r="M33" i="10"/>
  <c r="M34" i="10"/>
  <c r="M35" i="10"/>
  <c r="M36" i="10"/>
  <c r="M37" i="10"/>
  <c r="M38" i="10"/>
  <c r="M39" i="10"/>
  <c r="M40" i="10"/>
  <c r="M41" i="10"/>
  <c r="M42" i="10"/>
  <c r="M43" i="10"/>
  <c r="M44" i="10"/>
  <c r="M45" i="10"/>
  <c r="M46" i="10"/>
  <c r="M47" i="10"/>
  <c r="M48" i="10"/>
  <c r="M49" i="10"/>
  <c r="M50" i="10"/>
  <c r="M51" i="10"/>
  <c r="M52" i="10"/>
  <c r="M53" i="10"/>
  <c r="M54" i="10"/>
  <c r="M55" i="10"/>
  <c r="M56" i="10"/>
  <c r="M57" i="10"/>
  <c r="M58" i="10"/>
  <c r="M59" i="10"/>
  <c r="M60" i="10"/>
  <c r="M61" i="10"/>
  <c r="M62" i="10"/>
  <c r="M63" i="10"/>
  <c r="M64" i="10"/>
  <c r="M65" i="10"/>
  <c r="M66" i="10"/>
  <c r="M67" i="10"/>
  <c r="M68" i="10"/>
  <c r="M69" i="10"/>
  <c r="M70" i="10"/>
  <c r="M71" i="10"/>
  <c r="M72" i="10"/>
  <c r="M73" i="10"/>
  <c r="M74" i="10"/>
  <c r="M75" i="10"/>
  <c r="M76" i="10"/>
  <c r="M77" i="10"/>
  <c r="M78" i="10"/>
  <c r="M79" i="10"/>
  <c r="M80" i="10"/>
  <c r="M81" i="10"/>
  <c r="M82" i="10"/>
  <c r="M83" i="10"/>
  <c r="M84" i="10"/>
  <c r="M85" i="10"/>
  <c r="M86" i="10"/>
  <c r="M87" i="10"/>
  <c r="M88" i="10"/>
  <c r="M89" i="10"/>
  <c r="M90" i="10"/>
  <c r="M91" i="10"/>
  <c r="M92" i="10"/>
  <c r="M93" i="10"/>
  <c r="M94" i="10"/>
  <c r="M95" i="10"/>
  <c r="M96" i="10"/>
  <c r="M97" i="10"/>
  <c r="M98" i="10"/>
  <c r="M99" i="10"/>
  <c r="M100" i="10"/>
  <c r="M101" i="10"/>
  <c r="M102" i="10"/>
  <c r="M103" i="10"/>
  <c r="M104" i="10"/>
  <c r="M105" i="10"/>
  <c r="M106" i="10"/>
  <c r="M107" i="10"/>
  <c r="M108" i="10"/>
  <c r="M109" i="10"/>
  <c r="M110" i="10"/>
  <c r="M111" i="10"/>
  <c r="M112" i="10"/>
  <c r="M113" i="10"/>
  <c r="M114" i="10"/>
  <c r="M115" i="10"/>
  <c r="M116" i="10"/>
  <c r="M117" i="10"/>
  <c r="M118" i="10"/>
  <c r="M119" i="10"/>
  <c r="M120" i="10"/>
  <c r="M121" i="10"/>
  <c r="M122" i="10"/>
  <c r="M123" i="10"/>
  <c r="M124" i="10"/>
  <c r="M125" i="10"/>
  <c r="M126" i="10"/>
  <c r="M127" i="10"/>
  <c r="M128" i="10"/>
  <c r="M129" i="10"/>
  <c r="M130" i="10"/>
  <c r="M131" i="10"/>
  <c r="M132" i="10"/>
  <c r="M133" i="10"/>
  <c r="M134" i="10"/>
  <c r="M135" i="10"/>
  <c r="M136" i="10"/>
  <c r="M137" i="10"/>
  <c r="M138" i="10"/>
  <c r="M139" i="10"/>
  <c r="M140" i="10"/>
  <c r="M141" i="10"/>
  <c r="M142" i="10"/>
  <c r="M143" i="10"/>
  <c r="M144" i="10"/>
  <c r="M145" i="10"/>
  <c r="M146" i="10"/>
  <c r="M147" i="10"/>
  <c r="M148" i="10"/>
  <c r="M149" i="10"/>
  <c r="M150" i="10"/>
  <c r="M151" i="10"/>
  <c r="M152" i="10"/>
  <c r="M153" i="10"/>
  <c r="M154" i="10"/>
  <c r="M155" i="10"/>
  <c r="M156" i="10"/>
  <c r="M157" i="10"/>
  <c r="M158" i="10"/>
  <c r="M159" i="10"/>
  <c r="M160" i="10"/>
  <c r="M161" i="10"/>
  <c r="M162" i="10"/>
  <c r="M163" i="10"/>
  <c r="M164" i="10"/>
  <c r="M165" i="10"/>
  <c r="M166" i="10"/>
  <c r="M167" i="10"/>
  <c r="M168" i="10"/>
  <c r="M169" i="10"/>
  <c r="M170" i="10"/>
  <c r="M171" i="10"/>
  <c r="M172" i="10"/>
  <c r="M173" i="10"/>
  <c r="M174" i="10"/>
  <c r="M175" i="10"/>
  <c r="M176" i="10"/>
  <c r="M177" i="10"/>
  <c r="M178" i="10"/>
  <c r="M179" i="10"/>
  <c r="M180" i="10"/>
  <c r="M181" i="10"/>
  <c r="M182" i="10"/>
  <c r="M183" i="10"/>
  <c r="M184" i="10"/>
  <c r="M185" i="10"/>
  <c r="M186" i="10"/>
  <c r="M187" i="10"/>
  <c r="M188" i="10"/>
  <c r="M189" i="10"/>
  <c r="M190" i="10"/>
  <c r="M191" i="10"/>
  <c r="M192" i="10"/>
  <c r="M193" i="10"/>
  <c r="M194" i="10"/>
  <c r="M195" i="10"/>
  <c r="M196" i="10"/>
  <c r="M197" i="10"/>
  <c r="M198" i="10"/>
  <c r="M199" i="10"/>
  <c r="M200" i="10"/>
  <c r="M201" i="10"/>
  <c r="M202" i="10"/>
  <c r="M203" i="10"/>
  <c r="M204" i="10"/>
  <c r="M205" i="10"/>
  <c r="M206" i="10"/>
  <c r="M7" i="10"/>
  <c r="M8" i="10"/>
  <c r="M9" i="10"/>
  <c r="M10" i="10"/>
  <c r="M11" i="10"/>
  <c r="M6"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 r="H46" i="10"/>
  <c r="H47" i="10"/>
  <c r="H48" i="10"/>
  <c r="H49" i="10"/>
  <c r="H50" i="10"/>
  <c r="H51" i="10"/>
  <c r="H52" i="10"/>
  <c r="H53" i="10"/>
  <c r="H54" i="10"/>
  <c r="H55" i="10"/>
  <c r="H56" i="10"/>
  <c r="H57" i="10"/>
  <c r="H58" i="10"/>
  <c r="H59" i="10"/>
  <c r="H60" i="10"/>
  <c r="H61" i="10"/>
  <c r="H62" i="10"/>
  <c r="H63" i="10"/>
  <c r="H64" i="10"/>
  <c r="H65" i="10"/>
  <c r="H66" i="10"/>
  <c r="H67" i="10"/>
  <c r="H68" i="10"/>
  <c r="H69" i="10"/>
  <c r="H70" i="10"/>
  <c r="H71" i="10"/>
  <c r="H72" i="10"/>
  <c r="H73" i="10"/>
  <c r="H74" i="10"/>
  <c r="H75" i="10"/>
  <c r="H76" i="10"/>
  <c r="H77" i="10"/>
  <c r="H78" i="10"/>
  <c r="H79" i="10"/>
  <c r="H80" i="10"/>
  <c r="H81" i="10"/>
  <c r="H82" i="10"/>
  <c r="H83" i="10"/>
  <c r="H84" i="10"/>
  <c r="H85" i="10"/>
  <c r="H86" i="10"/>
  <c r="H87" i="10"/>
  <c r="H88" i="10"/>
  <c r="H89" i="10"/>
  <c r="H90" i="10"/>
  <c r="H91" i="10"/>
  <c r="H92" i="10"/>
  <c r="H93" i="10"/>
  <c r="H94" i="10"/>
  <c r="H95" i="10"/>
  <c r="H96" i="10"/>
  <c r="H97" i="10"/>
  <c r="H98" i="10"/>
  <c r="H99" i="10"/>
  <c r="H100" i="10"/>
  <c r="H101" i="10"/>
  <c r="H102" i="10"/>
  <c r="H103" i="10"/>
  <c r="H104" i="10"/>
  <c r="H105" i="10"/>
  <c r="H106" i="10"/>
  <c r="H107" i="10"/>
  <c r="H108" i="10"/>
  <c r="H109" i="10"/>
  <c r="H110" i="10"/>
  <c r="H111" i="10"/>
  <c r="H112" i="10"/>
  <c r="H113" i="10"/>
  <c r="H114" i="10"/>
  <c r="H115" i="10"/>
  <c r="H116" i="10"/>
  <c r="H117" i="10"/>
  <c r="H118" i="10"/>
  <c r="H119" i="10"/>
  <c r="H120" i="10"/>
  <c r="H121" i="10"/>
  <c r="H122" i="10"/>
  <c r="H123" i="10"/>
  <c r="H124" i="10"/>
  <c r="H125" i="10"/>
  <c r="H126" i="10"/>
  <c r="H127" i="10"/>
  <c r="H128" i="10"/>
  <c r="H129" i="10"/>
  <c r="H130" i="10"/>
  <c r="H131" i="10"/>
  <c r="H132" i="10"/>
  <c r="H133" i="10"/>
  <c r="H134" i="10"/>
  <c r="H135" i="10"/>
  <c r="H136" i="10"/>
  <c r="H137" i="10"/>
  <c r="H138" i="10"/>
  <c r="H139" i="10"/>
  <c r="H140" i="10"/>
  <c r="H141" i="10"/>
  <c r="H142" i="10"/>
  <c r="H143" i="10"/>
  <c r="H144" i="10"/>
  <c r="H145" i="10"/>
  <c r="H146" i="10"/>
  <c r="H147" i="10"/>
  <c r="H148" i="10"/>
  <c r="H149" i="10"/>
  <c r="H150" i="10"/>
  <c r="H151" i="10"/>
  <c r="H152" i="10"/>
  <c r="H153" i="10"/>
  <c r="H154" i="10"/>
  <c r="H155" i="10"/>
  <c r="H156" i="10"/>
  <c r="H157" i="10"/>
  <c r="H158" i="10"/>
  <c r="H159" i="10"/>
  <c r="H160" i="10"/>
  <c r="H161" i="10"/>
  <c r="H162" i="10"/>
  <c r="H163" i="10"/>
  <c r="H164" i="10"/>
  <c r="H165" i="10"/>
  <c r="H166" i="10"/>
  <c r="H167" i="10"/>
  <c r="H168" i="10"/>
  <c r="H169" i="10"/>
  <c r="H170" i="10"/>
  <c r="H171" i="10"/>
  <c r="H172" i="10"/>
  <c r="H173" i="10"/>
  <c r="H174" i="10"/>
  <c r="H175" i="10"/>
  <c r="H176" i="10"/>
  <c r="H177" i="10"/>
  <c r="H178" i="10"/>
  <c r="H179" i="10"/>
  <c r="H180" i="10"/>
  <c r="H181" i="10"/>
  <c r="H182" i="10"/>
  <c r="H183" i="10"/>
  <c r="H184" i="10"/>
  <c r="H185" i="10"/>
  <c r="H186" i="10"/>
  <c r="H187" i="10"/>
  <c r="H188" i="10"/>
  <c r="H189" i="10"/>
  <c r="H190" i="10"/>
  <c r="H191" i="10"/>
  <c r="H192" i="10"/>
  <c r="H193" i="10"/>
  <c r="H194" i="10"/>
  <c r="H195" i="10"/>
  <c r="H196" i="10"/>
  <c r="H197" i="10"/>
  <c r="H198" i="10"/>
  <c r="H199" i="10"/>
  <c r="H200" i="10"/>
  <c r="H201" i="10"/>
  <c r="H202" i="10"/>
  <c r="H203" i="10"/>
  <c r="H204" i="10"/>
  <c r="H205" i="10"/>
  <c r="H206" i="10"/>
  <c r="H10" i="10"/>
  <c r="H11" i="10"/>
  <c r="H12" i="10"/>
  <c r="H7" i="10"/>
  <c r="H8" i="10"/>
  <c r="H9" i="10"/>
  <c r="H6" i="10"/>
  <c r="Y2" i="13" l="1"/>
  <c r="Y4" i="13"/>
  <c r="Y5" i="13"/>
  <c r="Y6" i="13"/>
  <c r="Y7" i="13"/>
  <c r="Y8" i="13"/>
  <c r="AH10" i="10"/>
  <c r="AE8" i="5"/>
  <c r="AD13" i="5"/>
  <c r="AD14" i="5"/>
  <c r="AD15" i="5"/>
  <c r="AD16" i="5"/>
  <c r="AD17" i="5"/>
  <c r="AD18" i="5"/>
  <c r="AD19" i="5"/>
  <c r="AD20" i="5"/>
  <c r="AD21" i="5"/>
  <c r="AD22" i="5"/>
  <c r="AD23" i="5"/>
  <c r="AD24" i="5"/>
  <c r="AD25" i="5"/>
  <c r="AD26" i="5"/>
  <c r="AD27" i="5"/>
  <c r="AD28" i="5"/>
  <c r="AD29" i="5"/>
  <c r="AD30" i="5"/>
  <c r="AD31" i="5"/>
  <c r="AD32" i="5"/>
  <c r="AD33" i="5"/>
  <c r="AD34" i="5"/>
  <c r="AD35" i="5"/>
  <c r="AD36" i="5"/>
  <c r="AD37" i="5"/>
  <c r="AD38" i="5"/>
  <c r="AD39" i="5"/>
  <c r="AD40" i="5"/>
  <c r="AD41" i="5"/>
  <c r="AD42" i="5"/>
  <c r="AD43" i="5"/>
  <c r="AD44" i="5"/>
  <c r="AD45" i="5"/>
  <c r="AD46" i="5"/>
  <c r="AD47" i="5"/>
  <c r="AD48" i="5"/>
  <c r="AD49" i="5"/>
  <c r="AD50" i="5"/>
  <c r="AD51" i="5"/>
  <c r="AD52" i="5"/>
  <c r="AD53" i="5"/>
  <c r="AD54" i="5"/>
  <c r="AD55" i="5"/>
  <c r="AD56" i="5"/>
  <c r="AD57" i="5"/>
  <c r="AD58" i="5"/>
  <c r="AD59" i="5"/>
  <c r="AD60" i="5"/>
  <c r="AD61" i="5"/>
  <c r="AD62" i="5"/>
  <c r="AD63" i="5"/>
  <c r="AD64" i="5"/>
  <c r="AD65" i="5"/>
  <c r="AD66" i="5"/>
  <c r="AD67" i="5"/>
  <c r="AD68" i="5"/>
  <c r="AD69" i="5"/>
  <c r="AD70" i="5"/>
  <c r="AD71" i="5"/>
  <c r="AD72" i="5"/>
  <c r="AD73" i="5"/>
  <c r="AD74" i="5"/>
  <c r="AD75" i="5"/>
  <c r="AD76" i="5"/>
  <c r="AD77" i="5"/>
  <c r="AD78" i="5"/>
  <c r="AD79" i="5"/>
  <c r="AD80" i="5"/>
  <c r="AD81" i="5"/>
  <c r="AD82" i="5"/>
  <c r="AD83" i="5"/>
  <c r="AD84" i="5"/>
  <c r="AD85" i="5"/>
  <c r="AD86" i="5"/>
  <c r="AD87" i="5"/>
  <c r="AD88" i="5"/>
  <c r="AD89" i="5"/>
  <c r="AD90" i="5"/>
  <c r="AD91" i="5"/>
  <c r="AD92" i="5"/>
  <c r="AD93" i="5"/>
  <c r="AD94" i="5"/>
  <c r="AD95" i="5"/>
  <c r="AD96" i="5"/>
  <c r="AD97" i="5"/>
  <c r="AD98" i="5"/>
  <c r="AD99" i="5"/>
  <c r="AD100" i="5"/>
  <c r="AD101" i="5"/>
  <c r="AD102" i="5"/>
  <c r="AD103" i="5"/>
  <c r="AD104" i="5"/>
  <c r="AD105" i="5"/>
  <c r="AD106" i="5"/>
  <c r="AD107" i="5"/>
  <c r="AD108" i="5"/>
  <c r="AD109" i="5"/>
  <c r="AD110" i="5"/>
  <c r="AD111" i="5"/>
  <c r="AD112" i="5"/>
  <c r="AD113" i="5"/>
  <c r="AD114" i="5"/>
  <c r="AD115" i="5"/>
  <c r="AD116" i="5"/>
  <c r="AD117" i="5"/>
  <c r="AD118" i="5"/>
  <c r="AD119" i="5"/>
  <c r="AD120" i="5"/>
  <c r="AD121" i="5"/>
  <c r="AD122" i="5"/>
  <c r="AD123" i="5"/>
  <c r="AD124" i="5"/>
  <c r="AD125" i="5"/>
  <c r="AD126" i="5"/>
  <c r="AD127" i="5"/>
  <c r="AD128" i="5"/>
  <c r="AD129" i="5"/>
  <c r="AD130" i="5"/>
  <c r="AD131" i="5"/>
  <c r="AD132" i="5"/>
  <c r="AD133" i="5"/>
  <c r="AD134" i="5"/>
  <c r="AD135" i="5"/>
  <c r="AD136" i="5"/>
  <c r="AD137" i="5"/>
  <c r="AD138" i="5"/>
  <c r="AD139" i="5"/>
  <c r="AD140" i="5"/>
  <c r="AD141" i="5"/>
  <c r="AD142" i="5"/>
  <c r="AD143" i="5"/>
  <c r="AD144" i="5"/>
  <c r="AD145" i="5"/>
  <c r="AD146" i="5"/>
  <c r="AD147" i="5"/>
  <c r="AD148" i="5"/>
  <c r="AD149" i="5"/>
  <c r="AD150" i="5"/>
  <c r="AD151" i="5"/>
  <c r="AD152" i="5"/>
  <c r="AD153" i="5"/>
  <c r="AD154" i="5"/>
  <c r="AD155" i="5"/>
  <c r="AD156" i="5"/>
  <c r="AD157" i="5"/>
  <c r="AD158" i="5"/>
  <c r="AD159" i="5"/>
  <c r="AD160" i="5"/>
  <c r="AD161" i="5"/>
  <c r="AD162" i="5"/>
  <c r="AD163" i="5"/>
  <c r="AD164" i="5"/>
  <c r="AD165" i="5"/>
  <c r="AD166" i="5"/>
  <c r="AD167" i="5"/>
  <c r="AD168" i="5"/>
  <c r="AD169" i="5"/>
  <c r="AD170" i="5"/>
  <c r="AD171" i="5"/>
  <c r="AD172" i="5"/>
  <c r="AD173" i="5"/>
  <c r="AD174" i="5"/>
  <c r="AD175" i="5"/>
  <c r="AD176" i="5"/>
  <c r="AD177" i="5"/>
  <c r="AD178" i="5"/>
  <c r="AD179" i="5"/>
  <c r="AD180" i="5"/>
  <c r="AD181" i="5"/>
  <c r="AD182" i="5"/>
  <c r="AD183" i="5"/>
  <c r="AD184" i="5"/>
  <c r="AD185" i="5"/>
  <c r="AD186" i="5"/>
  <c r="AD187" i="5"/>
  <c r="AD188" i="5"/>
  <c r="AD189" i="5"/>
  <c r="AD190" i="5"/>
  <c r="AD191" i="5"/>
  <c r="AD192" i="5"/>
  <c r="AD193" i="5"/>
  <c r="AD194" i="5"/>
  <c r="AD195" i="5"/>
  <c r="AD196" i="5"/>
  <c r="AD197" i="5"/>
  <c r="AD198" i="5"/>
  <c r="AD199" i="5"/>
  <c r="AD200" i="5"/>
  <c r="AD201" i="5"/>
  <c r="AD202" i="5"/>
  <c r="AD203" i="5"/>
  <c r="AD204" i="5"/>
  <c r="AD205" i="5"/>
  <c r="AD206" i="5"/>
  <c r="AD12" i="5"/>
  <c r="AE12" i="5" l="1"/>
  <c r="AE196" i="5"/>
  <c r="AE164" i="5"/>
  <c r="AE132" i="5"/>
  <c r="AE100" i="5"/>
  <c r="AE53" i="5"/>
  <c r="AE185" i="5"/>
  <c r="AE153" i="5"/>
  <c r="AE121" i="5"/>
  <c r="AE89" i="5"/>
  <c r="AE180" i="5"/>
  <c r="AE148" i="5"/>
  <c r="AE116" i="5"/>
  <c r="AE84" i="5"/>
  <c r="AE201" i="5"/>
  <c r="AE169" i="5"/>
  <c r="AE137" i="5"/>
  <c r="AE105" i="5"/>
  <c r="AE65" i="5"/>
  <c r="AE193" i="5"/>
  <c r="AE177" i="5"/>
  <c r="AE161" i="5"/>
  <c r="AE145" i="5"/>
  <c r="AE129" i="5"/>
  <c r="AE113" i="5"/>
  <c r="AE97" i="5"/>
  <c r="AE81" i="5"/>
  <c r="AE49" i="5"/>
  <c r="AE204" i="5"/>
  <c r="AE188" i="5"/>
  <c r="AE172" i="5"/>
  <c r="AE156" i="5"/>
  <c r="AE140" i="5"/>
  <c r="AE124" i="5"/>
  <c r="AE108" i="5"/>
  <c r="AE92" i="5"/>
  <c r="AE69" i="5"/>
  <c r="AE37" i="5"/>
  <c r="AE200" i="5"/>
  <c r="AE192" i="5"/>
  <c r="AE184" i="5"/>
  <c r="AE176" i="5"/>
  <c r="AE168" i="5"/>
  <c r="AE160" i="5"/>
  <c r="AE152" i="5"/>
  <c r="AE144" i="5"/>
  <c r="AE136" i="5"/>
  <c r="AE128" i="5"/>
  <c r="AE120" i="5"/>
  <c r="AE112" i="5"/>
  <c r="AE104" i="5"/>
  <c r="AE96" i="5"/>
  <c r="AE88" i="5"/>
  <c r="AE77" i="5"/>
  <c r="AE61" i="5"/>
  <c r="AE45" i="5"/>
  <c r="AE205" i="5"/>
  <c r="AE197" i="5"/>
  <c r="AE189" i="5"/>
  <c r="AE181" i="5"/>
  <c r="AE173" i="5"/>
  <c r="AE165" i="5"/>
  <c r="AE157" i="5"/>
  <c r="AE149" i="5"/>
  <c r="AE141" i="5"/>
  <c r="AE133" i="5"/>
  <c r="AE125" i="5"/>
  <c r="AE117" i="5"/>
  <c r="AE109" i="5"/>
  <c r="AE101" i="5"/>
  <c r="AE93" i="5"/>
  <c r="AE85" i="5"/>
  <c r="AE73" i="5"/>
  <c r="AE57" i="5"/>
  <c r="AE41" i="5"/>
  <c r="AE203" i="5"/>
  <c r="AE199" i="5"/>
  <c r="AE195" i="5"/>
  <c r="AE191" i="5"/>
  <c r="AE187" i="5"/>
  <c r="AE183" i="5"/>
  <c r="AE179" i="5"/>
  <c r="AE175" i="5"/>
  <c r="AE171" i="5"/>
  <c r="AE167" i="5"/>
  <c r="AE163" i="5"/>
  <c r="AE159" i="5"/>
  <c r="AE155" i="5"/>
  <c r="AE151" i="5"/>
  <c r="AE147" i="5"/>
  <c r="AE143" i="5"/>
  <c r="AE139" i="5"/>
  <c r="AE135" i="5"/>
  <c r="AE131" i="5"/>
  <c r="AE127" i="5"/>
  <c r="AE123" i="5"/>
  <c r="AE119" i="5"/>
  <c r="AE115" i="5"/>
  <c r="AE111" i="5"/>
  <c r="AE107" i="5"/>
  <c r="AE103" i="5"/>
  <c r="AE99" i="5"/>
  <c r="AE95" i="5"/>
  <c r="AE91" i="5"/>
  <c r="AE87" i="5"/>
  <c r="AE83" i="5"/>
  <c r="AE79" i="5"/>
  <c r="AE75" i="5"/>
  <c r="AE71" i="5"/>
  <c r="AE67" i="5"/>
  <c r="AE63" i="5"/>
  <c r="AE59" i="5"/>
  <c r="AE55" i="5"/>
  <c r="AE51" i="5"/>
  <c r="AE47" i="5"/>
  <c r="AE43" i="5"/>
  <c r="AE39" i="5"/>
  <c r="AE35" i="5"/>
  <c r="AE80" i="5"/>
  <c r="AE76" i="5"/>
  <c r="AE72" i="5"/>
  <c r="AE68" i="5"/>
  <c r="AE64" i="5"/>
  <c r="AE60" i="5"/>
  <c r="AE56" i="5"/>
  <c r="AE52" i="5"/>
  <c r="AE48" i="5"/>
  <c r="AE44" i="5"/>
  <c r="AE40" i="5"/>
  <c r="AE36" i="5"/>
  <c r="AE206" i="5"/>
  <c r="AE202" i="5"/>
  <c r="AE198" i="5"/>
  <c r="AE194" i="5"/>
  <c r="AE190" i="5"/>
  <c r="AE186" i="5"/>
  <c r="AE182" i="5"/>
  <c r="AE178" i="5"/>
  <c r="AE174" i="5"/>
  <c r="AE170" i="5"/>
  <c r="AE166" i="5"/>
  <c r="AE162" i="5"/>
  <c r="AE158" i="5"/>
  <c r="AE154" i="5"/>
  <c r="AE150" i="5"/>
  <c r="AE146" i="5"/>
  <c r="AE142" i="5"/>
  <c r="AE138" i="5"/>
  <c r="AE134" i="5"/>
  <c r="AE130" i="5"/>
  <c r="AE126" i="5"/>
  <c r="AE122" i="5"/>
  <c r="AE118" i="5"/>
  <c r="AE114" i="5"/>
  <c r="AE110" i="5"/>
  <c r="AE106" i="5"/>
  <c r="AE102" i="5"/>
  <c r="AE98" i="5"/>
  <c r="AE94" i="5"/>
  <c r="AE90" i="5"/>
  <c r="AE86" i="5"/>
  <c r="AE82" i="5"/>
  <c r="AE78" i="5"/>
  <c r="AE74" i="5"/>
  <c r="AE70" i="5"/>
  <c r="AE66" i="5"/>
  <c r="AE62" i="5"/>
  <c r="AE58" i="5"/>
  <c r="AE54" i="5"/>
  <c r="AE50" i="5"/>
  <c r="AE46" i="5"/>
  <c r="AE42" i="5"/>
  <c r="AE38" i="5"/>
  <c r="AE34" i="5"/>
  <c r="AE28" i="5"/>
  <c r="AE16" i="5"/>
  <c r="AE31" i="5"/>
  <c r="AE27" i="5"/>
  <c r="AE23" i="5"/>
  <c r="AE19" i="5"/>
  <c r="AE15" i="5"/>
  <c r="AE32" i="5"/>
  <c r="AE24" i="5"/>
  <c r="AE20" i="5"/>
  <c r="AE26" i="5"/>
  <c r="AE14" i="5"/>
  <c r="AE30" i="5"/>
  <c r="AE22" i="5"/>
  <c r="AE18" i="5"/>
  <c r="AE33" i="5"/>
  <c r="AE29" i="5"/>
  <c r="AE25" i="5"/>
  <c r="AE21" i="5"/>
  <c r="AE17" i="5"/>
  <c r="AE13" i="5"/>
  <c r="AG23" i="5" l="1"/>
  <c r="AG20" i="5"/>
  <c r="AG24" i="5"/>
  <c r="AG28" i="5"/>
  <c r="AG32" i="5"/>
  <c r="AG21" i="5"/>
  <c r="AG25" i="5"/>
  <c r="AG29" i="5"/>
  <c r="AG33" i="5"/>
  <c r="AG30" i="5"/>
  <c r="AG17" i="5"/>
  <c r="AG22" i="5"/>
  <c r="AG27" i="5"/>
  <c r="AG26" i="5"/>
  <c r="AG31" i="5"/>
  <c r="AG18" i="5"/>
  <c r="AG19" i="5"/>
  <c r="AG15" i="5"/>
  <c r="AG16" i="5"/>
  <c r="E3" i="9"/>
  <c r="S20" i="9"/>
  <c r="AR20" i="9" s="1"/>
  <c r="S21" i="9"/>
  <c r="AR21" i="9" s="1"/>
  <c r="S22" i="9"/>
  <c r="AR22" i="9" s="1"/>
  <c r="S23" i="9"/>
  <c r="AR23" i="9" s="1"/>
  <c r="S24" i="9"/>
  <c r="AR24" i="9" s="1"/>
  <c r="S25" i="9"/>
  <c r="AR25" i="9" s="1"/>
  <c r="S26" i="9"/>
  <c r="AR26" i="9" s="1"/>
  <c r="S27" i="9"/>
  <c r="AR27" i="9" s="1"/>
  <c r="S28" i="9"/>
  <c r="AR28" i="9" s="1"/>
  <c r="S29" i="9"/>
  <c r="AR29" i="9" s="1"/>
  <c r="S30" i="9"/>
  <c r="AR30" i="9" s="1"/>
  <c r="S31" i="9"/>
  <c r="AR31" i="9" s="1"/>
  <c r="S32" i="9"/>
  <c r="AR32" i="9" s="1"/>
  <c r="S33" i="9"/>
  <c r="AR33" i="9" s="1"/>
  <c r="S34" i="9"/>
  <c r="AR34" i="9" s="1"/>
  <c r="S35" i="9"/>
  <c r="AR35" i="9" s="1"/>
  <c r="S36" i="9"/>
  <c r="AR36" i="9" s="1"/>
  <c r="S37" i="9"/>
  <c r="AR37" i="9" s="1"/>
  <c r="S38" i="9"/>
  <c r="AR38" i="9" s="1"/>
  <c r="S39" i="9"/>
  <c r="AR39" i="9" s="1"/>
  <c r="S40" i="9"/>
  <c r="AR40" i="9" s="1"/>
  <c r="S41" i="9"/>
  <c r="AR41" i="9" s="1"/>
  <c r="S42" i="9"/>
  <c r="AR42" i="9" s="1"/>
  <c r="S43" i="9"/>
  <c r="AR43" i="9" s="1"/>
  <c r="S44" i="9"/>
  <c r="AR44" i="9" s="1"/>
  <c r="S45" i="9"/>
  <c r="AR45" i="9" s="1"/>
  <c r="S46" i="9"/>
  <c r="AR46" i="9" s="1"/>
  <c r="S47" i="9"/>
  <c r="AR47" i="9" s="1"/>
  <c r="S48" i="9"/>
  <c r="AR48" i="9" s="1"/>
  <c r="S49" i="9"/>
  <c r="AR49" i="9" s="1"/>
  <c r="S50" i="9"/>
  <c r="AR50" i="9" s="1"/>
  <c r="S51" i="9"/>
  <c r="AR51" i="9" s="1"/>
  <c r="S52" i="9"/>
  <c r="AR52" i="9" s="1"/>
  <c r="S53" i="9"/>
  <c r="AR53" i="9" s="1"/>
  <c r="S54" i="9"/>
  <c r="AR54" i="9" s="1"/>
  <c r="S55" i="9"/>
  <c r="AR55" i="9" s="1"/>
  <c r="S56" i="9"/>
  <c r="AR56" i="9" s="1"/>
  <c r="S57" i="9"/>
  <c r="AR57" i="9" s="1"/>
  <c r="S58" i="9"/>
  <c r="AR58" i="9" s="1"/>
  <c r="S59" i="9"/>
  <c r="AR59" i="9" s="1"/>
  <c r="S60" i="9"/>
  <c r="AR60" i="9" s="1"/>
  <c r="S61" i="9"/>
  <c r="AR61" i="9" s="1"/>
  <c r="S62" i="9"/>
  <c r="AR62" i="9" s="1"/>
  <c r="S63" i="9"/>
  <c r="AR63" i="9" s="1"/>
  <c r="S64" i="9"/>
  <c r="AR64" i="9" s="1"/>
  <c r="S65" i="9"/>
  <c r="AR65" i="9" s="1"/>
  <c r="S66" i="9"/>
  <c r="AR66" i="9" s="1"/>
  <c r="S67" i="9"/>
  <c r="AR67" i="9" s="1"/>
  <c r="S68" i="9"/>
  <c r="AR68" i="9" s="1"/>
  <c r="S69" i="9"/>
  <c r="AR69" i="9" s="1"/>
  <c r="S70" i="9"/>
  <c r="AR70" i="9" s="1"/>
  <c r="S71" i="9"/>
  <c r="AR71" i="9" s="1"/>
  <c r="S72" i="9"/>
  <c r="AR72" i="9" s="1"/>
  <c r="S73" i="9"/>
  <c r="AR73" i="9" s="1"/>
  <c r="S74" i="9"/>
  <c r="AR74" i="9" s="1"/>
  <c r="S75" i="9"/>
  <c r="AR75" i="9" s="1"/>
  <c r="S76" i="9"/>
  <c r="AR76" i="9" s="1"/>
  <c r="S77" i="9"/>
  <c r="AR77" i="9" s="1"/>
  <c r="S78" i="9"/>
  <c r="AR78" i="9" s="1"/>
  <c r="S79" i="9"/>
  <c r="AR79" i="9" s="1"/>
  <c r="S80" i="9"/>
  <c r="AR80" i="9" s="1"/>
  <c r="S81" i="9"/>
  <c r="AR81" i="9" s="1"/>
  <c r="S82" i="9"/>
  <c r="AR82" i="9" s="1"/>
  <c r="S83" i="9"/>
  <c r="AR83" i="9" s="1"/>
  <c r="S84" i="9"/>
  <c r="AR84" i="9" s="1"/>
  <c r="S85" i="9"/>
  <c r="AR85" i="9" s="1"/>
  <c r="S86" i="9"/>
  <c r="AR86" i="9" s="1"/>
  <c r="S87" i="9"/>
  <c r="AR87" i="9" s="1"/>
  <c r="S88" i="9"/>
  <c r="AR88" i="9" s="1"/>
  <c r="S89" i="9"/>
  <c r="AR89" i="9" s="1"/>
  <c r="S90" i="9"/>
  <c r="AR90" i="9" s="1"/>
  <c r="S91" i="9"/>
  <c r="AR91" i="9" s="1"/>
  <c r="S92" i="9"/>
  <c r="AR92" i="9" s="1"/>
  <c r="S93" i="9"/>
  <c r="AR93" i="9" s="1"/>
  <c r="S94" i="9"/>
  <c r="AR94" i="9" s="1"/>
  <c r="S95" i="9"/>
  <c r="AR95" i="9" s="1"/>
  <c r="S96" i="9"/>
  <c r="AR96" i="9" s="1"/>
  <c r="S97" i="9"/>
  <c r="AR97" i="9" s="1"/>
  <c r="S98" i="9"/>
  <c r="AR98" i="9" s="1"/>
  <c r="S99" i="9"/>
  <c r="AR99" i="9" s="1"/>
  <c r="S100" i="9"/>
  <c r="AR100" i="9" s="1"/>
  <c r="S101" i="9"/>
  <c r="AR101" i="9" s="1"/>
  <c r="S102" i="9"/>
  <c r="AR102" i="9" s="1"/>
  <c r="S103" i="9"/>
  <c r="AR103" i="9" s="1"/>
  <c r="S104" i="9"/>
  <c r="AR104" i="9" s="1"/>
  <c r="S105" i="9"/>
  <c r="AR105" i="9" s="1"/>
  <c r="S106" i="9"/>
  <c r="AR106" i="9" s="1"/>
  <c r="S107" i="9"/>
  <c r="AR107" i="9" s="1"/>
  <c r="S108" i="9"/>
  <c r="AR108" i="9" s="1"/>
  <c r="S109" i="9"/>
  <c r="AR109" i="9" s="1"/>
  <c r="S110" i="9"/>
  <c r="AR110" i="9" s="1"/>
  <c r="S111" i="9"/>
  <c r="AR111" i="9" s="1"/>
  <c r="S112" i="9"/>
  <c r="AR112" i="9" s="1"/>
  <c r="S113" i="9"/>
  <c r="AR113" i="9" s="1"/>
  <c r="S114" i="9"/>
  <c r="AR114" i="9" s="1"/>
  <c r="S115" i="9"/>
  <c r="AR115" i="9" s="1"/>
  <c r="S116" i="9"/>
  <c r="AR116" i="9" s="1"/>
  <c r="S117" i="9"/>
  <c r="AR117" i="9" s="1"/>
  <c r="S118" i="9"/>
  <c r="AR118" i="9" s="1"/>
  <c r="S119" i="9"/>
  <c r="AR119" i="9" s="1"/>
  <c r="S120" i="9"/>
  <c r="AR120" i="9" s="1"/>
  <c r="S121" i="9"/>
  <c r="AR121" i="9" s="1"/>
  <c r="S122" i="9"/>
  <c r="AR122" i="9" s="1"/>
  <c r="S123" i="9"/>
  <c r="AR123" i="9" s="1"/>
  <c r="S124" i="9"/>
  <c r="AR124" i="9" s="1"/>
  <c r="S125" i="9"/>
  <c r="AR125" i="9" s="1"/>
  <c r="S126" i="9"/>
  <c r="AR126" i="9" s="1"/>
  <c r="S127" i="9"/>
  <c r="AR127" i="9" s="1"/>
  <c r="S128" i="9"/>
  <c r="AR128" i="9" s="1"/>
  <c r="S129" i="9"/>
  <c r="AR129" i="9" s="1"/>
  <c r="S130" i="9"/>
  <c r="AR130" i="9" s="1"/>
  <c r="S131" i="9"/>
  <c r="AR131" i="9" s="1"/>
  <c r="S132" i="9"/>
  <c r="AR132" i="9" s="1"/>
  <c r="S133" i="9"/>
  <c r="AR133" i="9" s="1"/>
  <c r="S134" i="9"/>
  <c r="AR134" i="9" s="1"/>
  <c r="S135" i="9"/>
  <c r="AR135" i="9" s="1"/>
  <c r="S136" i="9"/>
  <c r="AR136" i="9" s="1"/>
  <c r="S137" i="9"/>
  <c r="AR137" i="9" s="1"/>
  <c r="S138" i="9"/>
  <c r="AR138" i="9" s="1"/>
  <c r="S139" i="9"/>
  <c r="AR139" i="9" s="1"/>
  <c r="S140" i="9"/>
  <c r="AR140" i="9" s="1"/>
  <c r="S141" i="9"/>
  <c r="AR141" i="9" s="1"/>
  <c r="S142" i="9"/>
  <c r="AR142" i="9" s="1"/>
  <c r="S143" i="9"/>
  <c r="AR143" i="9" s="1"/>
  <c r="S144" i="9"/>
  <c r="AR144" i="9" s="1"/>
  <c r="S145" i="9"/>
  <c r="AR145" i="9" s="1"/>
  <c r="S146" i="9"/>
  <c r="AR146" i="9" s="1"/>
  <c r="S147" i="9"/>
  <c r="AR147" i="9" s="1"/>
  <c r="S148" i="9"/>
  <c r="AR148" i="9" s="1"/>
  <c r="S149" i="9"/>
  <c r="AR149" i="9" s="1"/>
  <c r="S150" i="9"/>
  <c r="AR150" i="9" s="1"/>
  <c r="S151" i="9"/>
  <c r="AR151" i="9" s="1"/>
  <c r="S152" i="9"/>
  <c r="AR152" i="9" s="1"/>
  <c r="S153" i="9"/>
  <c r="AR153" i="9" s="1"/>
  <c r="S154" i="9"/>
  <c r="AR154" i="9" s="1"/>
  <c r="S155" i="9"/>
  <c r="AR155" i="9" s="1"/>
  <c r="S156" i="9"/>
  <c r="AR156" i="9" s="1"/>
  <c r="S157" i="9"/>
  <c r="AR157" i="9" s="1"/>
  <c r="S158" i="9"/>
  <c r="AR158" i="9" s="1"/>
  <c r="S159" i="9"/>
  <c r="AR159" i="9" s="1"/>
  <c r="S160" i="9"/>
  <c r="AR160" i="9" s="1"/>
  <c r="S161" i="9"/>
  <c r="AR161" i="9" s="1"/>
  <c r="S162" i="9"/>
  <c r="AR162" i="9" s="1"/>
  <c r="S163" i="9"/>
  <c r="AR163" i="9" s="1"/>
  <c r="S164" i="9"/>
  <c r="AR164" i="9" s="1"/>
  <c r="S165" i="9"/>
  <c r="AR165" i="9" s="1"/>
  <c r="S166" i="9"/>
  <c r="AR166" i="9" s="1"/>
  <c r="S167" i="9"/>
  <c r="AR167" i="9" s="1"/>
  <c r="S168" i="9"/>
  <c r="AR168" i="9" s="1"/>
  <c r="S169" i="9"/>
  <c r="AR169" i="9" s="1"/>
  <c r="S170" i="9"/>
  <c r="AR170" i="9" s="1"/>
  <c r="S171" i="9"/>
  <c r="AR171" i="9" s="1"/>
  <c r="S172" i="9"/>
  <c r="AR172" i="9" s="1"/>
  <c r="S173" i="9"/>
  <c r="AR173" i="9" s="1"/>
  <c r="S174" i="9"/>
  <c r="AR174" i="9" s="1"/>
  <c r="S175" i="9"/>
  <c r="AR175" i="9" s="1"/>
  <c r="S176" i="9"/>
  <c r="AR176" i="9" s="1"/>
  <c r="S177" i="9"/>
  <c r="AR177" i="9" s="1"/>
  <c r="S178" i="9"/>
  <c r="AR178" i="9" s="1"/>
  <c r="S179" i="9"/>
  <c r="AR179" i="9" s="1"/>
  <c r="S180" i="9"/>
  <c r="AR180" i="9" s="1"/>
  <c r="S181" i="9"/>
  <c r="AR181" i="9" s="1"/>
  <c r="S182" i="9"/>
  <c r="AR182" i="9" s="1"/>
  <c r="S183" i="9"/>
  <c r="AR183" i="9" s="1"/>
  <c r="S184" i="9"/>
  <c r="AR184" i="9" s="1"/>
  <c r="S185" i="9"/>
  <c r="AR185" i="9" s="1"/>
  <c r="S186" i="9"/>
  <c r="AR186" i="9" s="1"/>
  <c r="S187" i="9"/>
  <c r="AR187" i="9" s="1"/>
  <c r="S188" i="9"/>
  <c r="AR188" i="9" s="1"/>
  <c r="S189" i="9"/>
  <c r="AR189" i="9" s="1"/>
  <c r="S190" i="9"/>
  <c r="AR190" i="9" s="1"/>
  <c r="S191" i="9"/>
  <c r="AR191" i="9" s="1"/>
  <c r="S192" i="9"/>
  <c r="AR192" i="9" s="1"/>
  <c r="S193" i="9"/>
  <c r="AR193" i="9" s="1"/>
  <c r="S194" i="9"/>
  <c r="AR194" i="9" s="1"/>
  <c r="S195" i="9"/>
  <c r="AR195" i="9" s="1"/>
  <c r="S196" i="9"/>
  <c r="AR196" i="9" s="1"/>
  <c r="S197" i="9"/>
  <c r="AR197" i="9" s="1"/>
  <c r="S198" i="9"/>
  <c r="AR198" i="9" s="1"/>
  <c r="S199" i="9"/>
  <c r="AR199" i="9" s="1"/>
  <c r="S200" i="9"/>
  <c r="AR200" i="9" s="1"/>
  <c r="S201" i="9"/>
  <c r="AR201" i="9" s="1"/>
  <c r="S202" i="9"/>
  <c r="AR202" i="9" s="1"/>
  <c r="S203" i="9"/>
  <c r="AR203" i="9" s="1"/>
  <c r="S204" i="9"/>
  <c r="AR204" i="9" s="1"/>
  <c r="S205" i="9"/>
  <c r="AR205" i="9" s="1"/>
  <c r="S206" i="9"/>
  <c r="AR206" i="9" s="1"/>
  <c r="S11" i="9"/>
  <c r="AR11" i="9" s="1"/>
  <c r="S12" i="9"/>
  <c r="AR12" i="9" s="1"/>
  <c r="S13" i="9"/>
  <c r="AR13" i="9" s="1"/>
  <c r="S14" i="9"/>
  <c r="AR14" i="9" s="1"/>
  <c r="S15" i="9"/>
  <c r="AR15" i="9" s="1"/>
  <c r="S16" i="9"/>
  <c r="AR16" i="9" s="1"/>
  <c r="S17" i="9"/>
  <c r="AR17" i="9" s="1"/>
  <c r="S18" i="9"/>
  <c r="AR18" i="9" s="1"/>
  <c r="S19" i="9"/>
  <c r="AR19" i="9" s="1"/>
  <c r="M18" i="9"/>
  <c r="M19" i="9"/>
  <c r="M20" i="9"/>
  <c r="M21" i="9"/>
  <c r="M22" i="9"/>
  <c r="M23" i="9"/>
  <c r="M24" i="9"/>
  <c r="M25" i="9"/>
  <c r="M26" i="9"/>
  <c r="M27" i="9"/>
  <c r="M28" i="9"/>
  <c r="M29" i="9"/>
  <c r="M30" i="9"/>
  <c r="M31" i="9"/>
  <c r="M32" i="9"/>
  <c r="M33" i="9"/>
  <c r="M34" i="9"/>
  <c r="M35" i="9"/>
  <c r="M36" i="9"/>
  <c r="M37" i="9"/>
  <c r="M38" i="9"/>
  <c r="M39" i="9"/>
  <c r="M40" i="9"/>
  <c r="M41" i="9"/>
  <c r="M42" i="9"/>
  <c r="M43" i="9"/>
  <c r="M44" i="9"/>
  <c r="M45" i="9"/>
  <c r="M46" i="9"/>
  <c r="M47" i="9"/>
  <c r="M48" i="9"/>
  <c r="M49" i="9"/>
  <c r="M50" i="9"/>
  <c r="M51" i="9"/>
  <c r="M52" i="9"/>
  <c r="M53" i="9"/>
  <c r="M54" i="9"/>
  <c r="M55" i="9"/>
  <c r="M56" i="9"/>
  <c r="M57" i="9"/>
  <c r="M58" i="9"/>
  <c r="M59" i="9"/>
  <c r="M60" i="9"/>
  <c r="M61" i="9"/>
  <c r="M62" i="9"/>
  <c r="M63" i="9"/>
  <c r="M64" i="9"/>
  <c r="M65" i="9"/>
  <c r="M66" i="9"/>
  <c r="M67" i="9"/>
  <c r="M68" i="9"/>
  <c r="M69" i="9"/>
  <c r="M70" i="9"/>
  <c r="M71" i="9"/>
  <c r="M72" i="9"/>
  <c r="M73" i="9"/>
  <c r="M74" i="9"/>
  <c r="M75" i="9"/>
  <c r="M76" i="9"/>
  <c r="M77" i="9"/>
  <c r="M78" i="9"/>
  <c r="M79" i="9"/>
  <c r="M80" i="9"/>
  <c r="M81" i="9"/>
  <c r="M82" i="9"/>
  <c r="M83" i="9"/>
  <c r="M84" i="9"/>
  <c r="M85" i="9"/>
  <c r="M86" i="9"/>
  <c r="M87" i="9"/>
  <c r="M88" i="9"/>
  <c r="M89" i="9"/>
  <c r="M90" i="9"/>
  <c r="M91" i="9"/>
  <c r="M92" i="9"/>
  <c r="M93" i="9"/>
  <c r="M94" i="9"/>
  <c r="M95" i="9"/>
  <c r="M96" i="9"/>
  <c r="M97" i="9"/>
  <c r="M98" i="9"/>
  <c r="M99" i="9"/>
  <c r="M100" i="9"/>
  <c r="M101" i="9"/>
  <c r="M102" i="9"/>
  <c r="M103" i="9"/>
  <c r="M104" i="9"/>
  <c r="M105" i="9"/>
  <c r="M106" i="9"/>
  <c r="M107" i="9"/>
  <c r="M108" i="9"/>
  <c r="M109" i="9"/>
  <c r="M110" i="9"/>
  <c r="M111" i="9"/>
  <c r="M112" i="9"/>
  <c r="M113" i="9"/>
  <c r="M114" i="9"/>
  <c r="M115" i="9"/>
  <c r="M116" i="9"/>
  <c r="M117" i="9"/>
  <c r="M118" i="9"/>
  <c r="M119" i="9"/>
  <c r="M120" i="9"/>
  <c r="M121" i="9"/>
  <c r="M122" i="9"/>
  <c r="M123" i="9"/>
  <c r="M124" i="9"/>
  <c r="M125" i="9"/>
  <c r="M126" i="9"/>
  <c r="M127" i="9"/>
  <c r="M128" i="9"/>
  <c r="M129" i="9"/>
  <c r="M130" i="9"/>
  <c r="M131" i="9"/>
  <c r="M132" i="9"/>
  <c r="M133" i="9"/>
  <c r="M134" i="9"/>
  <c r="M135" i="9"/>
  <c r="M136" i="9"/>
  <c r="M137" i="9"/>
  <c r="M138" i="9"/>
  <c r="M139" i="9"/>
  <c r="M140" i="9"/>
  <c r="M141" i="9"/>
  <c r="M142" i="9"/>
  <c r="M143" i="9"/>
  <c r="M144" i="9"/>
  <c r="M145" i="9"/>
  <c r="M146" i="9"/>
  <c r="M147" i="9"/>
  <c r="M148" i="9"/>
  <c r="M149" i="9"/>
  <c r="M150" i="9"/>
  <c r="M151" i="9"/>
  <c r="M152" i="9"/>
  <c r="M153" i="9"/>
  <c r="M154" i="9"/>
  <c r="M155" i="9"/>
  <c r="M156" i="9"/>
  <c r="M157" i="9"/>
  <c r="M158" i="9"/>
  <c r="M159" i="9"/>
  <c r="M160" i="9"/>
  <c r="M161" i="9"/>
  <c r="M162" i="9"/>
  <c r="M163" i="9"/>
  <c r="M164" i="9"/>
  <c r="M165" i="9"/>
  <c r="M166" i="9"/>
  <c r="M167" i="9"/>
  <c r="M168" i="9"/>
  <c r="M169" i="9"/>
  <c r="M170" i="9"/>
  <c r="M171" i="9"/>
  <c r="M172" i="9"/>
  <c r="M173" i="9"/>
  <c r="M174" i="9"/>
  <c r="M175" i="9"/>
  <c r="M176" i="9"/>
  <c r="M177" i="9"/>
  <c r="M178" i="9"/>
  <c r="M179" i="9"/>
  <c r="M180" i="9"/>
  <c r="M181" i="9"/>
  <c r="M182" i="9"/>
  <c r="M183" i="9"/>
  <c r="M184" i="9"/>
  <c r="M185" i="9"/>
  <c r="M186" i="9"/>
  <c r="M187" i="9"/>
  <c r="M188" i="9"/>
  <c r="M189" i="9"/>
  <c r="M190" i="9"/>
  <c r="M191" i="9"/>
  <c r="M192" i="9"/>
  <c r="M193" i="9"/>
  <c r="M194" i="9"/>
  <c r="M195" i="9"/>
  <c r="M196" i="9"/>
  <c r="M197" i="9"/>
  <c r="M198" i="9"/>
  <c r="M199" i="9"/>
  <c r="M200" i="9"/>
  <c r="M201" i="9"/>
  <c r="M202" i="9"/>
  <c r="M203" i="9"/>
  <c r="M204" i="9"/>
  <c r="M205" i="9"/>
  <c r="M206" i="9"/>
  <c r="M13" i="9"/>
  <c r="M14" i="9"/>
  <c r="M15" i="9"/>
  <c r="M16" i="9"/>
  <c r="M17" i="9"/>
  <c r="M7" i="9"/>
  <c r="M8" i="9"/>
  <c r="M9" i="9"/>
  <c r="M10" i="9"/>
  <c r="M11" i="9"/>
  <c r="M12" i="9"/>
  <c r="M6" i="9"/>
  <c r="P11" i="9"/>
  <c r="AK11" i="9" s="1"/>
  <c r="Q11" i="9"/>
  <c r="AZ11" i="9" s="1"/>
  <c r="R11" i="9"/>
  <c r="BH11" i="9" s="1"/>
  <c r="P12" i="9"/>
  <c r="AK12" i="9" s="1"/>
  <c r="Q12" i="9"/>
  <c r="AZ12" i="9" s="1"/>
  <c r="R12" i="9"/>
  <c r="BH12" i="9" s="1"/>
  <c r="P13" i="9"/>
  <c r="AK13" i="9" s="1"/>
  <c r="Q13" i="9"/>
  <c r="AZ13" i="9" s="1"/>
  <c r="R13" i="9"/>
  <c r="BH13" i="9" s="1"/>
  <c r="P14" i="9"/>
  <c r="AK14" i="9" s="1"/>
  <c r="Q14" i="9"/>
  <c r="AZ14" i="9" s="1"/>
  <c r="R14" i="9"/>
  <c r="BH14" i="9" s="1"/>
  <c r="P15" i="9"/>
  <c r="AK15" i="9" s="1"/>
  <c r="Q15" i="9"/>
  <c r="AZ15" i="9" s="1"/>
  <c r="R15" i="9"/>
  <c r="BH15" i="9" s="1"/>
  <c r="P16" i="9"/>
  <c r="AK16" i="9" s="1"/>
  <c r="Q16" i="9"/>
  <c r="AZ16" i="9" s="1"/>
  <c r="R16" i="9"/>
  <c r="BH16" i="9" s="1"/>
  <c r="P17" i="9"/>
  <c r="AK17" i="9" s="1"/>
  <c r="Q17" i="9"/>
  <c r="AZ17" i="9" s="1"/>
  <c r="R17" i="9"/>
  <c r="BH17" i="9" s="1"/>
  <c r="P18" i="9"/>
  <c r="AK18" i="9" s="1"/>
  <c r="Q18" i="9"/>
  <c r="AZ18" i="9" s="1"/>
  <c r="R18" i="9"/>
  <c r="BH18" i="9" s="1"/>
  <c r="P19" i="9"/>
  <c r="AK19" i="9" s="1"/>
  <c r="Q19" i="9"/>
  <c r="AZ19" i="9" s="1"/>
  <c r="R19" i="9"/>
  <c r="BH19" i="9" s="1"/>
  <c r="P20" i="9"/>
  <c r="AK20" i="9" s="1"/>
  <c r="Q20" i="9"/>
  <c r="AZ20" i="9" s="1"/>
  <c r="R20" i="9"/>
  <c r="BH20" i="9" s="1"/>
  <c r="P21" i="9"/>
  <c r="AK21" i="9" s="1"/>
  <c r="Q21" i="9"/>
  <c r="AZ21" i="9" s="1"/>
  <c r="R21" i="9"/>
  <c r="BH21" i="9" s="1"/>
  <c r="P22" i="9"/>
  <c r="AK22" i="9" s="1"/>
  <c r="Q22" i="9"/>
  <c r="AZ22" i="9" s="1"/>
  <c r="R22" i="9"/>
  <c r="BH22" i="9" s="1"/>
  <c r="P23" i="9"/>
  <c r="AK23" i="9" s="1"/>
  <c r="Q23" i="9"/>
  <c r="AZ23" i="9" s="1"/>
  <c r="R23" i="9"/>
  <c r="BH23" i="9" s="1"/>
  <c r="P24" i="9"/>
  <c r="AK24" i="9" s="1"/>
  <c r="Q24" i="9"/>
  <c r="AZ24" i="9" s="1"/>
  <c r="R24" i="9"/>
  <c r="BH24" i="9" s="1"/>
  <c r="P25" i="9"/>
  <c r="AK25" i="9" s="1"/>
  <c r="Q25" i="9"/>
  <c r="AZ25" i="9" s="1"/>
  <c r="R25" i="9"/>
  <c r="BH25" i="9" s="1"/>
  <c r="P26" i="9"/>
  <c r="AK26" i="9" s="1"/>
  <c r="Q26" i="9"/>
  <c r="AZ26" i="9" s="1"/>
  <c r="R26" i="9"/>
  <c r="BH26" i="9" s="1"/>
  <c r="P27" i="9"/>
  <c r="AK27" i="9" s="1"/>
  <c r="Q27" i="9"/>
  <c r="AZ27" i="9" s="1"/>
  <c r="R27" i="9"/>
  <c r="BH27" i="9" s="1"/>
  <c r="P28" i="9"/>
  <c r="AK28" i="9" s="1"/>
  <c r="Q28" i="9"/>
  <c r="AZ28" i="9" s="1"/>
  <c r="R28" i="9"/>
  <c r="BH28" i="9" s="1"/>
  <c r="P29" i="9"/>
  <c r="AK29" i="9" s="1"/>
  <c r="Q29" i="9"/>
  <c r="AZ29" i="9" s="1"/>
  <c r="R29" i="9"/>
  <c r="BH29" i="9" s="1"/>
  <c r="P30" i="9"/>
  <c r="AK30" i="9" s="1"/>
  <c r="Q30" i="9"/>
  <c r="AZ30" i="9" s="1"/>
  <c r="R30" i="9"/>
  <c r="BH30" i="9" s="1"/>
  <c r="P31" i="9"/>
  <c r="AK31" i="9" s="1"/>
  <c r="Q31" i="9"/>
  <c r="AZ31" i="9" s="1"/>
  <c r="R31" i="9"/>
  <c r="BH31" i="9" s="1"/>
  <c r="P32" i="9"/>
  <c r="AK32" i="9" s="1"/>
  <c r="Q32" i="9"/>
  <c r="AZ32" i="9" s="1"/>
  <c r="R32" i="9"/>
  <c r="BH32" i="9" s="1"/>
  <c r="P33" i="9"/>
  <c r="AK33" i="9" s="1"/>
  <c r="Q33" i="9"/>
  <c r="AZ33" i="9" s="1"/>
  <c r="R33" i="9"/>
  <c r="BH33" i="9" s="1"/>
  <c r="P34" i="9"/>
  <c r="AK34" i="9" s="1"/>
  <c r="Q34" i="9"/>
  <c r="AZ34" i="9" s="1"/>
  <c r="R34" i="9"/>
  <c r="BH34" i="9" s="1"/>
  <c r="P35" i="9"/>
  <c r="AK35" i="9" s="1"/>
  <c r="Q35" i="9"/>
  <c r="AZ35" i="9" s="1"/>
  <c r="R35" i="9"/>
  <c r="BH35" i="9" s="1"/>
  <c r="P36" i="9"/>
  <c r="AK36" i="9" s="1"/>
  <c r="Q36" i="9"/>
  <c r="AZ36" i="9" s="1"/>
  <c r="R36" i="9"/>
  <c r="BH36" i="9" s="1"/>
  <c r="P37" i="9"/>
  <c r="AK37" i="9" s="1"/>
  <c r="Q37" i="9"/>
  <c r="AZ37" i="9" s="1"/>
  <c r="R37" i="9"/>
  <c r="BH37" i="9" s="1"/>
  <c r="P38" i="9"/>
  <c r="AK38" i="9" s="1"/>
  <c r="Q38" i="9"/>
  <c r="AZ38" i="9" s="1"/>
  <c r="R38" i="9"/>
  <c r="BH38" i="9" s="1"/>
  <c r="P39" i="9"/>
  <c r="AK39" i="9" s="1"/>
  <c r="Q39" i="9"/>
  <c r="AZ39" i="9" s="1"/>
  <c r="R39" i="9"/>
  <c r="BH39" i="9" s="1"/>
  <c r="P40" i="9"/>
  <c r="AK40" i="9" s="1"/>
  <c r="Q40" i="9"/>
  <c r="AZ40" i="9" s="1"/>
  <c r="R40" i="9"/>
  <c r="BH40" i="9" s="1"/>
  <c r="P41" i="9"/>
  <c r="AK41" i="9" s="1"/>
  <c r="Q41" i="9"/>
  <c r="AZ41" i="9" s="1"/>
  <c r="R41" i="9"/>
  <c r="BH41" i="9" s="1"/>
  <c r="P42" i="9"/>
  <c r="AK42" i="9" s="1"/>
  <c r="Q42" i="9"/>
  <c r="AZ42" i="9" s="1"/>
  <c r="R42" i="9"/>
  <c r="BH42" i="9" s="1"/>
  <c r="P43" i="9"/>
  <c r="AK43" i="9" s="1"/>
  <c r="Q43" i="9"/>
  <c r="AZ43" i="9" s="1"/>
  <c r="R43" i="9"/>
  <c r="BH43" i="9" s="1"/>
  <c r="P44" i="9"/>
  <c r="AK44" i="9" s="1"/>
  <c r="Q44" i="9"/>
  <c r="AZ44" i="9" s="1"/>
  <c r="R44" i="9"/>
  <c r="BH44" i="9" s="1"/>
  <c r="P45" i="9"/>
  <c r="AK45" i="9" s="1"/>
  <c r="Q45" i="9"/>
  <c r="AZ45" i="9" s="1"/>
  <c r="R45" i="9"/>
  <c r="BH45" i="9" s="1"/>
  <c r="P46" i="9"/>
  <c r="AK46" i="9" s="1"/>
  <c r="Q46" i="9"/>
  <c r="AZ46" i="9" s="1"/>
  <c r="R46" i="9"/>
  <c r="BH46" i="9" s="1"/>
  <c r="P47" i="9"/>
  <c r="AK47" i="9" s="1"/>
  <c r="Q47" i="9"/>
  <c r="AZ47" i="9" s="1"/>
  <c r="R47" i="9"/>
  <c r="BH47" i="9" s="1"/>
  <c r="P48" i="9"/>
  <c r="AK48" i="9" s="1"/>
  <c r="Q48" i="9"/>
  <c r="AZ48" i="9" s="1"/>
  <c r="R48" i="9"/>
  <c r="BH48" i="9" s="1"/>
  <c r="P49" i="9"/>
  <c r="AK49" i="9" s="1"/>
  <c r="Q49" i="9"/>
  <c r="AZ49" i="9" s="1"/>
  <c r="R49" i="9"/>
  <c r="BH49" i="9" s="1"/>
  <c r="P50" i="9"/>
  <c r="AK50" i="9" s="1"/>
  <c r="Q50" i="9"/>
  <c r="AZ50" i="9" s="1"/>
  <c r="R50" i="9"/>
  <c r="BH50" i="9" s="1"/>
  <c r="P51" i="9"/>
  <c r="AK51" i="9" s="1"/>
  <c r="Q51" i="9"/>
  <c r="AZ51" i="9" s="1"/>
  <c r="R51" i="9"/>
  <c r="BH51" i="9" s="1"/>
  <c r="P52" i="9"/>
  <c r="AK52" i="9" s="1"/>
  <c r="Q52" i="9"/>
  <c r="AZ52" i="9" s="1"/>
  <c r="R52" i="9"/>
  <c r="BH52" i="9" s="1"/>
  <c r="P53" i="9"/>
  <c r="AK53" i="9" s="1"/>
  <c r="Q53" i="9"/>
  <c r="AZ53" i="9" s="1"/>
  <c r="R53" i="9"/>
  <c r="BH53" i="9" s="1"/>
  <c r="P54" i="9"/>
  <c r="AK54" i="9" s="1"/>
  <c r="Q54" i="9"/>
  <c r="AZ54" i="9" s="1"/>
  <c r="R54" i="9"/>
  <c r="BH54" i="9" s="1"/>
  <c r="P55" i="9"/>
  <c r="AK55" i="9" s="1"/>
  <c r="Q55" i="9"/>
  <c r="AZ55" i="9" s="1"/>
  <c r="R55" i="9"/>
  <c r="BH55" i="9" s="1"/>
  <c r="P56" i="9"/>
  <c r="AK56" i="9" s="1"/>
  <c r="Q56" i="9"/>
  <c r="AZ56" i="9" s="1"/>
  <c r="R56" i="9"/>
  <c r="BH56" i="9" s="1"/>
  <c r="P57" i="9"/>
  <c r="AK57" i="9" s="1"/>
  <c r="Q57" i="9"/>
  <c r="AZ57" i="9" s="1"/>
  <c r="R57" i="9"/>
  <c r="BH57" i="9" s="1"/>
  <c r="P58" i="9"/>
  <c r="AK58" i="9" s="1"/>
  <c r="Q58" i="9"/>
  <c r="AZ58" i="9" s="1"/>
  <c r="R58" i="9"/>
  <c r="BH58" i="9" s="1"/>
  <c r="P59" i="9"/>
  <c r="AK59" i="9" s="1"/>
  <c r="Q59" i="9"/>
  <c r="AZ59" i="9" s="1"/>
  <c r="R59" i="9"/>
  <c r="BH59" i="9" s="1"/>
  <c r="P60" i="9"/>
  <c r="AK60" i="9" s="1"/>
  <c r="Q60" i="9"/>
  <c r="AZ60" i="9" s="1"/>
  <c r="R60" i="9"/>
  <c r="BH60" i="9" s="1"/>
  <c r="P61" i="9"/>
  <c r="AK61" i="9" s="1"/>
  <c r="Q61" i="9"/>
  <c r="AZ61" i="9" s="1"/>
  <c r="R61" i="9"/>
  <c r="BH61" i="9" s="1"/>
  <c r="P62" i="9"/>
  <c r="AK62" i="9" s="1"/>
  <c r="Q62" i="9"/>
  <c r="AZ62" i="9" s="1"/>
  <c r="R62" i="9"/>
  <c r="BH62" i="9" s="1"/>
  <c r="P63" i="9"/>
  <c r="AK63" i="9" s="1"/>
  <c r="Q63" i="9"/>
  <c r="AZ63" i="9" s="1"/>
  <c r="R63" i="9"/>
  <c r="BH63" i="9" s="1"/>
  <c r="P64" i="9"/>
  <c r="AK64" i="9" s="1"/>
  <c r="Q64" i="9"/>
  <c r="AZ64" i="9" s="1"/>
  <c r="R64" i="9"/>
  <c r="BH64" i="9" s="1"/>
  <c r="P65" i="9"/>
  <c r="AK65" i="9" s="1"/>
  <c r="Q65" i="9"/>
  <c r="AZ65" i="9" s="1"/>
  <c r="R65" i="9"/>
  <c r="BH65" i="9" s="1"/>
  <c r="P66" i="9"/>
  <c r="AK66" i="9" s="1"/>
  <c r="Q66" i="9"/>
  <c r="AZ66" i="9" s="1"/>
  <c r="R66" i="9"/>
  <c r="BH66" i="9" s="1"/>
  <c r="P67" i="9"/>
  <c r="AK67" i="9" s="1"/>
  <c r="Q67" i="9"/>
  <c r="AZ67" i="9" s="1"/>
  <c r="R67" i="9"/>
  <c r="BH67" i="9" s="1"/>
  <c r="P68" i="9"/>
  <c r="AK68" i="9" s="1"/>
  <c r="Q68" i="9"/>
  <c r="AZ68" i="9" s="1"/>
  <c r="R68" i="9"/>
  <c r="BH68" i="9" s="1"/>
  <c r="P69" i="9"/>
  <c r="AK69" i="9" s="1"/>
  <c r="Q69" i="9"/>
  <c r="AZ69" i="9" s="1"/>
  <c r="R69" i="9"/>
  <c r="BH69" i="9" s="1"/>
  <c r="P70" i="9"/>
  <c r="AK70" i="9" s="1"/>
  <c r="Q70" i="9"/>
  <c r="AZ70" i="9" s="1"/>
  <c r="R70" i="9"/>
  <c r="BH70" i="9" s="1"/>
  <c r="P71" i="9"/>
  <c r="AK71" i="9" s="1"/>
  <c r="Q71" i="9"/>
  <c r="AZ71" i="9" s="1"/>
  <c r="R71" i="9"/>
  <c r="BH71" i="9" s="1"/>
  <c r="P72" i="9"/>
  <c r="AK72" i="9" s="1"/>
  <c r="Q72" i="9"/>
  <c r="AZ72" i="9" s="1"/>
  <c r="R72" i="9"/>
  <c r="BH72" i="9" s="1"/>
  <c r="P73" i="9"/>
  <c r="AK73" i="9" s="1"/>
  <c r="Q73" i="9"/>
  <c r="AZ73" i="9" s="1"/>
  <c r="R73" i="9"/>
  <c r="BH73" i="9" s="1"/>
  <c r="P74" i="9"/>
  <c r="AK74" i="9" s="1"/>
  <c r="Q74" i="9"/>
  <c r="AZ74" i="9" s="1"/>
  <c r="R74" i="9"/>
  <c r="BH74" i="9" s="1"/>
  <c r="P75" i="9"/>
  <c r="AK75" i="9" s="1"/>
  <c r="Q75" i="9"/>
  <c r="AZ75" i="9" s="1"/>
  <c r="R75" i="9"/>
  <c r="BH75" i="9" s="1"/>
  <c r="P76" i="9"/>
  <c r="AK76" i="9" s="1"/>
  <c r="Q76" i="9"/>
  <c r="AZ76" i="9" s="1"/>
  <c r="R76" i="9"/>
  <c r="BH76" i="9" s="1"/>
  <c r="P77" i="9"/>
  <c r="AK77" i="9" s="1"/>
  <c r="Q77" i="9"/>
  <c r="AZ77" i="9" s="1"/>
  <c r="R77" i="9"/>
  <c r="BH77" i="9" s="1"/>
  <c r="P78" i="9"/>
  <c r="AK78" i="9" s="1"/>
  <c r="Q78" i="9"/>
  <c r="AZ78" i="9" s="1"/>
  <c r="R78" i="9"/>
  <c r="BH78" i="9" s="1"/>
  <c r="P79" i="9"/>
  <c r="AK79" i="9" s="1"/>
  <c r="Q79" i="9"/>
  <c r="AZ79" i="9" s="1"/>
  <c r="R79" i="9"/>
  <c r="BH79" i="9" s="1"/>
  <c r="P80" i="9"/>
  <c r="AK80" i="9" s="1"/>
  <c r="Q80" i="9"/>
  <c r="AZ80" i="9" s="1"/>
  <c r="R80" i="9"/>
  <c r="BH80" i="9" s="1"/>
  <c r="P81" i="9"/>
  <c r="AK81" i="9" s="1"/>
  <c r="Q81" i="9"/>
  <c r="AZ81" i="9" s="1"/>
  <c r="R81" i="9"/>
  <c r="BH81" i="9" s="1"/>
  <c r="P82" i="9"/>
  <c r="AK82" i="9" s="1"/>
  <c r="Q82" i="9"/>
  <c r="AZ82" i="9" s="1"/>
  <c r="R82" i="9"/>
  <c r="BH82" i="9" s="1"/>
  <c r="P83" i="9"/>
  <c r="AK83" i="9" s="1"/>
  <c r="Q83" i="9"/>
  <c r="AZ83" i="9" s="1"/>
  <c r="R83" i="9"/>
  <c r="BH83" i="9" s="1"/>
  <c r="P84" i="9"/>
  <c r="AK84" i="9" s="1"/>
  <c r="Q84" i="9"/>
  <c r="AZ84" i="9" s="1"/>
  <c r="R84" i="9"/>
  <c r="BH84" i="9" s="1"/>
  <c r="P85" i="9"/>
  <c r="AK85" i="9" s="1"/>
  <c r="Q85" i="9"/>
  <c r="AZ85" i="9" s="1"/>
  <c r="R85" i="9"/>
  <c r="BH85" i="9" s="1"/>
  <c r="P86" i="9"/>
  <c r="AK86" i="9" s="1"/>
  <c r="Q86" i="9"/>
  <c r="AZ86" i="9" s="1"/>
  <c r="R86" i="9"/>
  <c r="BH86" i="9" s="1"/>
  <c r="P87" i="9"/>
  <c r="AK87" i="9" s="1"/>
  <c r="Q87" i="9"/>
  <c r="AZ87" i="9" s="1"/>
  <c r="R87" i="9"/>
  <c r="BH87" i="9" s="1"/>
  <c r="P88" i="9"/>
  <c r="AK88" i="9" s="1"/>
  <c r="Q88" i="9"/>
  <c r="AZ88" i="9" s="1"/>
  <c r="R88" i="9"/>
  <c r="BH88" i="9" s="1"/>
  <c r="P89" i="9"/>
  <c r="AK89" i="9" s="1"/>
  <c r="Q89" i="9"/>
  <c r="AZ89" i="9" s="1"/>
  <c r="R89" i="9"/>
  <c r="BH89" i="9" s="1"/>
  <c r="P90" i="9"/>
  <c r="AK90" i="9" s="1"/>
  <c r="Q90" i="9"/>
  <c r="AZ90" i="9" s="1"/>
  <c r="R90" i="9"/>
  <c r="BH90" i="9" s="1"/>
  <c r="P91" i="9"/>
  <c r="AK91" i="9" s="1"/>
  <c r="Q91" i="9"/>
  <c r="AZ91" i="9" s="1"/>
  <c r="R91" i="9"/>
  <c r="BH91" i="9" s="1"/>
  <c r="P92" i="9"/>
  <c r="AK92" i="9" s="1"/>
  <c r="Q92" i="9"/>
  <c r="AZ92" i="9" s="1"/>
  <c r="R92" i="9"/>
  <c r="BH92" i="9" s="1"/>
  <c r="P93" i="9"/>
  <c r="AK93" i="9" s="1"/>
  <c r="Q93" i="9"/>
  <c r="AZ93" i="9" s="1"/>
  <c r="R93" i="9"/>
  <c r="BH93" i="9" s="1"/>
  <c r="P94" i="9"/>
  <c r="AK94" i="9" s="1"/>
  <c r="Q94" i="9"/>
  <c r="AZ94" i="9" s="1"/>
  <c r="R94" i="9"/>
  <c r="BH94" i="9" s="1"/>
  <c r="P95" i="9"/>
  <c r="AK95" i="9" s="1"/>
  <c r="Q95" i="9"/>
  <c r="AZ95" i="9" s="1"/>
  <c r="R95" i="9"/>
  <c r="BH95" i="9" s="1"/>
  <c r="P96" i="9"/>
  <c r="AK96" i="9" s="1"/>
  <c r="Q96" i="9"/>
  <c r="AZ96" i="9" s="1"/>
  <c r="R96" i="9"/>
  <c r="BH96" i="9" s="1"/>
  <c r="P97" i="9"/>
  <c r="AK97" i="9" s="1"/>
  <c r="Q97" i="9"/>
  <c r="AZ97" i="9" s="1"/>
  <c r="R97" i="9"/>
  <c r="BH97" i="9" s="1"/>
  <c r="P98" i="9"/>
  <c r="AK98" i="9" s="1"/>
  <c r="Q98" i="9"/>
  <c r="AZ98" i="9" s="1"/>
  <c r="R98" i="9"/>
  <c r="BH98" i="9" s="1"/>
  <c r="P99" i="9"/>
  <c r="AK99" i="9" s="1"/>
  <c r="Q99" i="9"/>
  <c r="AZ99" i="9" s="1"/>
  <c r="R99" i="9"/>
  <c r="BH99" i="9" s="1"/>
  <c r="P100" i="9"/>
  <c r="AK100" i="9" s="1"/>
  <c r="Q100" i="9"/>
  <c r="AZ100" i="9" s="1"/>
  <c r="R100" i="9"/>
  <c r="BH100" i="9" s="1"/>
  <c r="P101" i="9"/>
  <c r="AK101" i="9" s="1"/>
  <c r="Q101" i="9"/>
  <c r="AZ101" i="9" s="1"/>
  <c r="R101" i="9"/>
  <c r="BH101" i="9" s="1"/>
  <c r="P102" i="9"/>
  <c r="AK102" i="9" s="1"/>
  <c r="Q102" i="9"/>
  <c r="AZ102" i="9" s="1"/>
  <c r="R102" i="9"/>
  <c r="BH102" i="9" s="1"/>
  <c r="P103" i="9"/>
  <c r="AK103" i="9" s="1"/>
  <c r="Q103" i="9"/>
  <c r="AZ103" i="9" s="1"/>
  <c r="R103" i="9"/>
  <c r="BH103" i="9" s="1"/>
  <c r="P104" i="9"/>
  <c r="AK104" i="9" s="1"/>
  <c r="Q104" i="9"/>
  <c r="AZ104" i="9" s="1"/>
  <c r="R104" i="9"/>
  <c r="BH104" i="9" s="1"/>
  <c r="P105" i="9"/>
  <c r="AK105" i="9" s="1"/>
  <c r="Q105" i="9"/>
  <c r="AZ105" i="9" s="1"/>
  <c r="R105" i="9"/>
  <c r="BH105" i="9" s="1"/>
  <c r="P106" i="9"/>
  <c r="AK106" i="9" s="1"/>
  <c r="Q106" i="9"/>
  <c r="AZ106" i="9" s="1"/>
  <c r="R106" i="9"/>
  <c r="BH106" i="9" s="1"/>
  <c r="P107" i="9"/>
  <c r="AK107" i="9" s="1"/>
  <c r="Q107" i="9"/>
  <c r="AZ107" i="9" s="1"/>
  <c r="R107" i="9"/>
  <c r="BH107" i="9" s="1"/>
  <c r="P108" i="9"/>
  <c r="AK108" i="9" s="1"/>
  <c r="Q108" i="9"/>
  <c r="AZ108" i="9" s="1"/>
  <c r="R108" i="9"/>
  <c r="BH108" i="9" s="1"/>
  <c r="P109" i="9"/>
  <c r="AK109" i="9" s="1"/>
  <c r="Q109" i="9"/>
  <c r="AZ109" i="9" s="1"/>
  <c r="R109" i="9"/>
  <c r="BH109" i="9" s="1"/>
  <c r="P110" i="9"/>
  <c r="AK110" i="9" s="1"/>
  <c r="Q110" i="9"/>
  <c r="AZ110" i="9" s="1"/>
  <c r="R110" i="9"/>
  <c r="BH110" i="9" s="1"/>
  <c r="P111" i="9"/>
  <c r="AK111" i="9" s="1"/>
  <c r="Q111" i="9"/>
  <c r="AZ111" i="9" s="1"/>
  <c r="R111" i="9"/>
  <c r="BH111" i="9" s="1"/>
  <c r="P112" i="9"/>
  <c r="AK112" i="9" s="1"/>
  <c r="Q112" i="9"/>
  <c r="AZ112" i="9" s="1"/>
  <c r="R112" i="9"/>
  <c r="BH112" i="9" s="1"/>
  <c r="P113" i="9"/>
  <c r="AK113" i="9" s="1"/>
  <c r="Q113" i="9"/>
  <c r="AZ113" i="9" s="1"/>
  <c r="R113" i="9"/>
  <c r="BH113" i="9" s="1"/>
  <c r="P114" i="9"/>
  <c r="AK114" i="9" s="1"/>
  <c r="Q114" i="9"/>
  <c r="AZ114" i="9" s="1"/>
  <c r="R114" i="9"/>
  <c r="BH114" i="9" s="1"/>
  <c r="P115" i="9"/>
  <c r="AK115" i="9" s="1"/>
  <c r="Q115" i="9"/>
  <c r="AZ115" i="9" s="1"/>
  <c r="R115" i="9"/>
  <c r="BH115" i="9" s="1"/>
  <c r="P116" i="9"/>
  <c r="AK116" i="9" s="1"/>
  <c r="Q116" i="9"/>
  <c r="AZ116" i="9" s="1"/>
  <c r="R116" i="9"/>
  <c r="BH116" i="9" s="1"/>
  <c r="P117" i="9"/>
  <c r="AK117" i="9" s="1"/>
  <c r="Q117" i="9"/>
  <c r="AZ117" i="9" s="1"/>
  <c r="R117" i="9"/>
  <c r="BH117" i="9" s="1"/>
  <c r="P118" i="9"/>
  <c r="AK118" i="9" s="1"/>
  <c r="Q118" i="9"/>
  <c r="AZ118" i="9" s="1"/>
  <c r="R118" i="9"/>
  <c r="BH118" i="9" s="1"/>
  <c r="P119" i="9"/>
  <c r="AK119" i="9" s="1"/>
  <c r="Q119" i="9"/>
  <c r="AZ119" i="9" s="1"/>
  <c r="R119" i="9"/>
  <c r="BH119" i="9" s="1"/>
  <c r="P120" i="9"/>
  <c r="AK120" i="9" s="1"/>
  <c r="Q120" i="9"/>
  <c r="AZ120" i="9" s="1"/>
  <c r="R120" i="9"/>
  <c r="BH120" i="9" s="1"/>
  <c r="P121" i="9"/>
  <c r="AK121" i="9" s="1"/>
  <c r="Q121" i="9"/>
  <c r="AZ121" i="9" s="1"/>
  <c r="R121" i="9"/>
  <c r="BH121" i="9" s="1"/>
  <c r="P122" i="9"/>
  <c r="AK122" i="9" s="1"/>
  <c r="Q122" i="9"/>
  <c r="AZ122" i="9" s="1"/>
  <c r="R122" i="9"/>
  <c r="BH122" i="9" s="1"/>
  <c r="P123" i="9"/>
  <c r="AK123" i="9" s="1"/>
  <c r="Q123" i="9"/>
  <c r="AZ123" i="9" s="1"/>
  <c r="R123" i="9"/>
  <c r="BH123" i="9" s="1"/>
  <c r="P124" i="9"/>
  <c r="AK124" i="9" s="1"/>
  <c r="Q124" i="9"/>
  <c r="AZ124" i="9" s="1"/>
  <c r="R124" i="9"/>
  <c r="BH124" i="9" s="1"/>
  <c r="P125" i="9"/>
  <c r="AK125" i="9" s="1"/>
  <c r="Q125" i="9"/>
  <c r="AZ125" i="9" s="1"/>
  <c r="R125" i="9"/>
  <c r="BH125" i="9" s="1"/>
  <c r="P126" i="9"/>
  <c r="AK126" i="9" s="1"/>
  <c r="Q126" i="9"/>
  <c r="AZ126" i="9" s="1"/>
  <c r="R126" i="9"/>
  <c r="BH126" i="9" s="1"/>
  <c r="P127" i="9"/>
  <c r="AK127" i="9" s="1"/>
  <c r="Q127" i="9"/>
  <c r="AZ127" i="9" s="1"/>
  <c r="R127" i="9"/>
  <c r="BH127" i="9" s="1"/>
  <c r="P128" i="9"/>
  <c r="AK128" i="9" s="1"/>
  <c r="Q128" i="9"/>
  <c r="AZ128" i="9" s="1"/>
  <c r="R128" i="9"/>
  <c r="BH128" i="9" s="1"/>
  <c r="P129" i="9"/>
  <c r="AK129" i="9" s="1"/>
  <c r="Q129" i="9"/>
  <c r="AZ129" i="9" s="1"/>
  <c r="R129" i="9"/>
  <c r="BH129" i="9" s="1"/>
  <c r="P130" i="9"/>
  <c r="AK130" i="9" s="1"/>
  <c r="Q130" i="9"/>
  <c r="AZ130" i="9" s="1"/>
  <c r="R130" i="9"/>
  <c r="BH130" i="9" s="1"/>
  <c r="P131" i="9"/>
  <c r="AK131" i="9" s="1"/>
  <c r="Q131" i="9"/>
  <c r="AZ131" i="9" s="1"/>
  <c r="R131" i="9"/>
  <c r="BH131" i="9" s="1"/>
  <c r="P132" i="9"/>
  <c r="AK132" i="9" s="1"/>
  <c r="Q132" i="9"/>
  <c r="AZ132" i="9" s="1"/>
  <c r="R132" i="9"/>
  <c r="BH132" i="9" s="1"/>
  <c r="P133" i="9"/>
  <c r="AK133" i="9" s="1"/>
  <c r="Q133" i="9"/>
  <c r="AZ133" i="9" s="1"/>
  <c r="R133" i="9"/>
  <c r="BH133" i="9" s="1"/>
  <c r="P134" i="9"/>
  <c r="AK134" i="9" s="1"/>
  <c r="Q134" i="9"/>
  <c r="AZ134" i="9" s="1"/>
  <c r="R134" i="9"/>
  <c r="BH134" i="9" s="1"/>
  <c r="P135" i="9"/>
  <c r="AK135" i="9" s="1"/>
  <c r="Q135" i="9"/>
  <c r="AZ135" i="9" s="1"/>
  <c r="R135" i="9"/>
  <c r="BH135" i="9" s="1"/>
  <c r="P136" i="9"/>
  <c r="AK136" i="9" s="1"/>
  <c r="Q136" i="9"/>
  <c r="AZ136" i="9" s="1"/>
  <c r="R136" i="9"/>
  <c r="BH136" i="9" s="1"/>
  <c r="P137" i="9"/>
  <c r="AK137" i="9" s="1"/>
  <c r="Q137" i="9"/>
  <c r="AZ137" i="9" s="1"/>
  <c r="R137" i="9"/>
  <c r="BH137" i="9" s="1"/>
  <c r="P138" i="9"/>
  <c r="AK138" i="9" s="1"/>
  <c r="Q138" i="9"/>
  <c r="AZ138" i="9" s="1"/>
  <c r="R138" i="9"/>
  <c r="BH138" i="9" s="1"/>
  <c r="P139" i="9"/>
  <c r="AK139" i="9" s="1"/>
  <c r="Q139" i="9"/>
  <c r="AZ139" i="9" s="1"/>
  <c r="R139" i="9"/>
  <c r="BH139" i="9" s="1"/>
  <c r="P140" i="9"/>
  <c r="AK140" i="9" s="1"/>
  <c r="Q140" i="9"/>
  <c r="AZ140" i="9" s="1"/>
  <c r="R140" i="9"/>
  <c r="BH140" i="9" s="1"/>
  <c r="P141" i="9"/>
  <c r="AK141" i="9" s="1"/>
  <c r="Q141" i="9"/>
  <c r="AZ141" i="9" s="1"/>
  <c r="R141" i="9"/>
  <c r="BH141" i="9" s="1"/>
  <c r="P142" i="9"/>
  <c r="AK142" i="9" s="1"/>
  <c r="Q142" i="9"/>
  <c r="AZ142" i="9" s="1"/>
  <c r="R142" i="9"/>
  <c r="BH142" i="9" s="1"/>
  <c r="P143" i="9"/>
  <c r="AK143" i="9" s="1"/>
  <c r="Q143" i="9"/>
  <c r="AZ143" i="9" s="1"/>
  <c r="R143" i="9"/>
  <c r="BH143" i="9" s="1"/>
  <c r="P144" i="9"/>
  <c r="AK144" i="9" s="1"/>
  <c r="Q144" i="9"/>
  <c r="AZ144" i="9" s="1"/>
  <c r="R144" i="9"/>
  <c r="BH144" i="9" s="1"/>
  <c r="P145" i="9"/>
  <c r="AK145" i="9" s="1"/>
  <c r="Q145" i="9"/>
  <c r="AZ145" i="9" s="1"/>
  <c r="R145" i="9"/>
  <c r="BH145" i="9" s="1"/>
  <c r="P146" i="9"/>
  <c r="AK146" i="9" s="1"/>
  <c r="Q146" i="9"/>
  <c r="AZ146" i="9" s="1"/>
  <c r="R146" i="9"/>
  <c r="BH146" i="9" s="1"/>
  <c r="P147" i="9"/>
  <c r="AK147" i="9" s="1"/>
  <c r="Q147" i="9"/>
  <c r="AZ147" i="9" s="1"/>
  <c r="R147" i="9"/>
  <c r="BH147" i="9" s="1"/>
  <c r="P148" i="9"/>
  <c r="AK148" i="9" s="1"/>
  <c r="Q148" i="9"/>
  <c r="AZ148" i="9" s="1"/>
  <c r="R148" i="9"/>
  <c r="BH148" i="9" s="1"/>
  <c r="P149" i="9"/>
  <c r="AK149" i="9" s="1"/>
  <c r="Q149" i="9"/>
  <c r="AZ149" i="9" s="1"/>
  <c r="R149" i="9"/>
  <c r="BH149" i="9" s="1"/>
  <c r="P150" i="9"/>
  <c r="AK150" i="9" s="1"/>
  <c r="Q150" i="9"/>
  <c r="AZ150" i="9" s="1"/>
  <c r="R150" i="9"/>
  <c r="BH150" i="9" s="1"/>
  <c r="P151" i="9"/>
  <c r="AK151" i="9" s="1"/>
  <c r="Q151" i="9"/>
  <c r="AZ151" i="9" s="1"/>
  <c r="R151" i="9"/>
  <c r="BH151" i="9" s="1"/>
  <c r="P152" i="9"/>
  <c r="AK152" i="9" s="1"/>
  <c r="Q152" i="9"/>
  <c r="AZ152" i="9" s="1"/>
  <c r="R152" i="9"/>
  <c r="BH152" i="9" s="1"/>
  <c r="P153" i="9"/>
  <c r="AK153" i="9" s="1"/>
  <c r="Q153" i="9"/>
  <c r="AZ153" i="9" s="1"/>
  <c r="R153" i="9"/>
  <c r="BH153" i="9" s="1"/>
  <c r="P154" i="9"/>
  <c r="AK154" i="9" s="1"/>
  <c r="Q154" i="9"/>
  <c r="AZ154" i="9" s="1"/>
  <c r="R154" i="9"/>
  <c r="BH154" i="9" s="1"/>
  <c r="P155" i="9"/>
  <c r="AK155" i="9" s="1"/>
  <c r="Q155" i="9"/>
  <c r="AZ155" i="9" s="1"/>
  <c r="R155" i="9"/>
  <c r="BH155" i="9" s="1"/>
  <c r="P156" i="9"/>
  <c r="AK156" i="9" s="1"/>
  <c r="Q156" i="9"/>
  <c r="AZ156" i="9" s="1"/>
  <c r="R156" i="9"/>
  <c r="BH156" i="9" s="1"/>
  <c r="P157" i="9"/>
  <c r="AK157" i="9" s="1"/>
  <c r="Q157" i="9"/>
  <c r="AZ157" i="9" s="1"/>
  <c r="R157" i="9"/>
  <c r="BH157" i="9" s="1"/>
  <c r="P158" i="9"/>
  <c r="AK158" i="9" s="1"/>
  <c r="Q158" i="9"/>
  <c r="AZ158" i="9" s="1"/>
  <c r="R158" i="9"/>
  <c r="BH158" i="9" s="1"/>
  <c r="P159" i="9"/>
  <c r="AK159" i="9" s="1"/>
  <c r="Q159" i="9"/>
  <c r="AZ159" i="9" s="1"/>
  <c r="R159" i="9"/>
  <c r="BH159" i="9" s="1"/>
  <c r="P160" i="9"/>
  <c r="AK160" i="9" s="1"/>
  <c r="Q160" i="9"/>
  <c r="AZ160" i="9" s="1"/>
  <c r="R160" i="9"/>
  <c r="BH160" i="9" s="1"/>
  <c r="P161" i="9"/>
  <c r="AK161" i="9" s="1"/>
  <c r="Q161" i="9"/>
  <c r="AZ161" i="9" s="1"/>
  <c r="R161" i="9"/>
  <c r="BH161" i="9" s="1"/>
  <c r="P162" i="9"/>
  <c r="AK162" i="9" s="1"/>
  <c r="Q162" i="9"/>
  <c r="AZ162" i="9" s="1"/>
  <c r="R162" i="9"/>
  <c r="BH162" i="9" s="1"/>
  <c r="P163" i="9"/>
  <c r="AK163" i="9" s="1"/>
  <c r="Q163" i="9"/>
  <c r="AZ163" i="9" s="1"/>
  <c r="R163" i="9"/>
  <c r="BH163" i="9" s="1"/>
  <c r="P164" i="9"/>
  <c r="AK164" i="9" s="1"/>
  <c r="Q164" i="9"/>
  <c r="AZ164" i="9" s="1"/>
  <c r="R164" i="9"/>
  <c r="BH164" i="9" s="1"/>
  <c r="P165" i="9"/>
  <c r="AK165" i="9" s="1"/>
  <c r="Q165" i="9"/>
  <c r="AZ165" i="9" s="1"/>
  <c r="R165" i="9"/>
  <c r="BH165" i="9" s="1"/>
  <c r="P166" i="9"/>
  <c r="AK166" i="9" s="1"/>
  <c r="Q166" i="9"/>
  <c r="AZ166" i="9" s="1"/>
  <c r="R166" i="9"/>
  <c r="BH166" i="9" s="1"/>
  <c r="P167" i="9"/>
  <c r="AK167" i="9" s="1"/>
  <c r="Q167" i="9"/>
  <c r="AZ167" i="9" s="1"/>
  <c r="R167" i="9"/>
  <c r="BH167" i="9" s="1"/>
  <c r="P168" i="9"/>
  <c r="AK168" i="9" s="1"/>
  <c r="Q168" i="9"/>
  <c r="AZ168" i="9" s="1"/>
  <c r="R168" i="9"/>
  <c r="BH168" i="9" s="1"/>
  <c r="P169" i="9"/>
  <c r="AK169" i="9" s="1"/>
  <c r="Q169" i="9"/>
  <c r="AZ169" i="9" s="1"/>
  <c r="R169" i="9"/>
  <c r="BH169" i="9" s="1"/>
  <c r="P170" i="9"/>
  <c r="AK170" i="9" s="1"/>
  <c r="Q170" i="9"/>
  <c r="AZ170" i="9" s="1"/>
  <c r="R170" i="9"/>
  <c r="BH170" i="9" s="1"/>
  <c r="P171" i="9"/>
  <c r="AK171" i="9" s="1"/>
  <c r="Q171" i="9"/>
  <c r="AZ171" i="9" s="1"/>
  <c r="R171" i="9"/>
  <c r="BH171" i="9" s="1"/>
  <c r="P172" i="9"/>
  <c r="AK172" i="9" s="1"/>
  <c r="Q172" i="9"/>
  <c r="AZ172" i="9" s="1"/>
  <c r="R172" i="9"/>
  <c r="BH172" i="9" s="1"/>
  <c r="P173" i="9"/>
  <c r="AK173" i="9" s="1"/>
  <c r="Q173" i="9"/>
  <c r="AZ173" i="9" s="1"/>
  <c r="R173" i="9"/>
  <c r="BH173" i="9" s="1"/>
  <c r="P174" i="9"/>
  <c r="AK174" i="9" s="1"/>
  <c r="Q174" i="9"/>
  <c r="AZ174" i="9" s="1"/>
  <c r="R174" i="9"/>
  <c r="BH174" i="9" s="1"/>
  <c r="P175" i="9"/>
  <c r="AK175" i="9" s="1"/>
  <c r="Q175" i="9"/>
  <c r="AZ175" i="9" s="1"/>
  <c r="R175" i="9"/>
  <c r="BH175" i="9" s="1"/>
  <c r="P176" i="9"/>
  <c r="AK176" i="9" s="1"/>
  <c r="Q176" i="9"/>
  <c r="AZ176" i="9" s="1"/>
  <c r="R176" i="9"/>
  <c r="BH176" i="9" s="1"/>
  <c r="P177" i="9"/>
  <c r="AK177" i="9" s="1"/>
  <c r="Q177" i="9"/>
  <c r="AZ177" i="9" s="1"/>
  <c r="R177" i="9"/>
  <c r="BH177" i="9" s="1"/>
  <c r="P178" i="9"/>
  <c r="AK178" i="9" s="1"/>
  <c r="Q178" i="9"/>
  <c r="AZ178" i="9" s="1"/>
  <c r="R178" i="9"/>
  <c r="BH178" i="9" s="1"/>
  <c r="P179" i="9"/>
  <c r="AK179" i="9" s="1"/>
  <c r="Q179" i="9"/>
  <c r="AZ179" i="9" s="1"/>
  <c r="R179" i="9"/>
  <c r="BH179" i="9" s="1"/>
  <c r="P180" i="9"/>
  <c r="AK180" i="9" s="1"/>
  <c r="Q180" i="9"/>
  <c r="AZ180" i="9" s="1"/>
  <c r="R180" i="9"/>
  <c r="BH180" i="9" s="1"/>
  <c r="P181" i="9"/>
  <c r="AK181" i="9" s="1"/>
  <c r="Q181" i="9"/>
  <c r="AZ181" i="9" s="1"/>
  <c r="R181" i="9"/>
  <c r="BH181" i="9" s="1"/>
  <c r="P182" i="9"/>
  <c r="AK182" i="9" s="1"/>
  <c r="Q182" i="9"/>
  <c r="AZ182" i="9" s="1"/>
  <c r="R182" i="9"/>
  <c r="BH182" i="9" s="1"/>
  <c r="P183" i="9"/>
  <c r="AK183" i="9" s="1"/>
  <c r="Q183" i="9"/>
  <c r="AZ183" i="9" s="1"/>
  <c r="R183" i="9"/>
  <c r="BH183" i="9" s="1"/>
  <c r="P184" i="9"/>
  <c r="AK184" i="9" s="1"/>
  <c r="Q184" i="9"/>
  <c r="AZ184" i="9" s="1"/>
  <c r="R184" i="9"/>
  <c r="BH184" i="9" s="1"/>
  <c r="P185" i="9"/>
  <c r="AK185" i="9" s="1"/>
  <c r="Q185" i="9"/>
  <c r="AZ185" i="9" s="1"/>
  <c r="R185" i="9"/>
  <c r="BH185" i="9" s="1"/>
  <c r="P186" i="9"/>
  <c r="AK186" i="9" s="1"/>
  <c r="Q186" i="9"/>
  <c r="AZ186" i="9" s="1"/>
  <c r="R186" i="9"/>
  <c r="BH186" i="9" s="1"/>
  <c r="P187" i="9"/>
  <c r="AK187" i="9" s="1"/>
  <c r="Q187" i="9"/>
  <c r="AZ187" i="9" s="1"/>
  <c r="R187" i="9"/>
  <c r="BH187" i="9" s="1"/>
  <c r="P188" i="9"/>
  <c r="AK188" i="9" s="1"/>
  <c r="Q188" i="9"/>
  <c r="AZ188" i="9" s="1"/>
  <c r="R188" i="9"/>
  <c r="BH188" i="9" s="1"/>
  <c r="P189" i="9"/>
  <c r="AK189" i="9" s="1"/>
  <c r="Q189" i="9"/>
  <c r="AZ189" i="9" s="1"/>
  <c r="R189" i="9"/>
  <c r="BH189" i="9" s="1"/>
  <c r="P190" i="9"/>
  <c r="AK190" i="9" s="1"/>
  <c r="Q190" i="9"/>
  <c r="AZ190" i="9" s="1"/>
  <c r="R190" i="9"/>
  <c r="BH190" i="9" s="1"/>
  <c r="P191" i="9"/>
  <c r="AK191" i="9" s="1"/>
  <c r="Q191" i="9"/>
  <c r="AZ191" i="9" s="1"/>
  <c r="R191" i="9"/>
  <c r="BH191" i="9" s="1"/>
  <c r="P192" i="9"/>
  <c r="AK192" i="9" s="1"/>
  <c r="Q192" i="9"/>
  <c r="AZ192" i="9" s="1"/>
  <c r="R192" i="9"/>
  <c r="BH192" i="9" s="1"/>
  <c r="P193" i="9"/>
  <c r="AK193" i="9" s="1"/>
  <c r="Q193" i="9"/>
  <c r="AZ193" i="9" s="1"/>
  <c r="R193" i="9"/>
  <c r="BH193" i="9" s="1"/>
  <c r="P194" i="9"/>
  <c r="AK194" i="9" s="1"/>
  <c r="Q194" i="9"/>
  <c r="AZ194" i="9" s="1"/>
  <c r="R194" i="9"/>
  <c r="BH194" i="9" s="1"/>
  <c r="P195" i="9"/>
  <c r="AK195" i="9" s="1"/>
  <c r="Q195" i="9"/>
  <c r="AZ195" i="9" s="1"/>
  <c r="R195" i="9"/>
  <c r="BH195" i="9" s="1"/>
  <c r="P196" i="9"/>
  <c r="AK196" i="9" s="1"/>
  <c r="Q196" i="9"/>
  <c r="AZ196" i="9" s="1"/>
  <c r="R196" i="9"/>
  <c r="BH196" i="9" s="1"/>
  <c r="P197" i="9"/>
  <c r="AK197" i="9" s="1"/>
  <c r="Q197" i="9"/>
  <c r="AZ197" i="9" s="1"/>
  <c r="R197" i="9"/>
  <c r="BH197" i="9" s="1"/>
  <c r="P198" i="9"/>
  <c r="AK198" i="9" s="1"/>
  <c r="Q198" i="9"/>
  <c r="AZ198" i="9" s="1"/>
  <c r="R198" i="9"/>
  <c r="BH198" i="9" s="1"/>
  <c r="P199" i="9"/>
  <c r="AK199" i="9" s="1"/>
  <c r="Q199" i="9"/>
  <c r="AZ199" i="9" s="1"/>
  <c r="R199" i="9"/>
  <c r="BH199" i="9" s="1"/>
  <c r="P200" i="9"/>
  <c r="AK200" i="9" s="1"/>
  <c r="Q200" i="9"/>
  <c r="AZ200" i="9" s="1"/>
  <c r="R200" i="9"/>
  <c r="BH200" i="9" s="1"/>
  <c r="P201" i="9"/>
  <c r="AK201" i="9" s="1"/>
  <c r="Q201" i="9"/>
  <c r="AZ201" i="9" s="1"/>
  <c r="R201" i="9"/>
  <c r="BH201" i="9" s="1"/>
  <c r="P202" i="9"/>
  <c r="AK202" i="9" s="1"/>
  <c r="Q202" i="9"/>
  <c r="AZ202" i="9" s="1"/>
  <c r="R202" i="9"/>
  <c r="BH202" i="9" s="1"/>
  <c r="P203" i="9"/>
  <c r="AK203" i="9" s="1"/>
  <c r="Q203" i="9"/>
  <c r="AZ203" i="9" s="1"/>
  <c r="R203" i="9"/>
  <c r="BH203" i="9" s="1"/>
  <c r="P204" i="9"/>
  <c r="AK204" i="9" s="1"/>
  <c r="Q204" i="9"/>
  <c r="AZ204" i="9" s="1"/>
  <c r="R204" i="9"/>
  <c r="BH204" i="9" s="1"/>
  <c r="P205" i="9"/>
  <c r="AK205" i="9" s="1"/>
  <c r="Q205" i="9"/>
  <c r="AZ205" i="9" s="1"/>
  <c r="R205" i="9"/>
  <c r="BH205" i="9" s="1"/>
  <c r="P206" i="9"/>
  <c r="AK206" i="9" s="1"/>
  <c r="Q206" i="9"/>
  <c r="AZ206" i="9" s="1"/>
  <c r="R206" i="9"/>
  <c r="BH206" i="9" s="1"/>
  <c r="AB6" i="10"/>
  <c r="AC6" i="10"/>
  <c r="AD6" i="10"/>
  <c r="AE6" i="10"/>
  <c r="AH6" i="10" a="1"/>
  <c r="AH6" i="10" s="1"/>
  <c r="AJ6" i="10" a="1"/>
  <c r="AJ6" i="10" s="1"/>
  <c r="AM6" i="10" a="1"/>
  <c r="AM6" i="10" s="1"/>
  <c r="AO6" i="10" a="1"/>
  <c r="AO6" i="10" s="1"/>
  <c r="AR6" i="10" a="1"/>
  <c r="AR6" i="10" s="1"/>
  <c r="AT6" i="10" a="1"/>
  <c r="AT6" i="10" s="1"/>
  <c r="AW6" i="10" a="1"/>
  <c r="AW6" i="10" s="1"/>
  <c r="AY6" i="10" a="1"/>
  <c r="AY6" i="10" s="1"/>
  <c r="C24" i="15" l="1"/>
  <c r="C25" i="15"/>
  <c r="C26" i="15"/>
  <c r="C24" i="14"/>
  <c r="C25" i="14"/>
  <c r="C26" i="14"/>
  <c r="B23" i="12"/>
  <c r="C24" i="12"/>
  <c r="C25" i="12"/>
  <c r="C26" i="12"/>
  <c r="AO33" i="10" a="1"/>
  <c r="AO33" i="10" s="1"/>
  <c r="F26" i="14" s="1"/>
  <c r="AO32" i="10" a="1"/>
  <c r="AO32" i="10" s="1"/>
  <c r="F25" i="14" s="1"/>
  <c r="AO31" i="10" a="1"/>
  <c r="AO31" i="10" s="1"/>
  <c r="F24" i="14" s="1"/>
  <c r="AM31" i="10" a="1"/>
  <c r="AM31" i="10" s="1"/>
  <c r="D24" i="14" s="1"/>
  <c r="AM33" i="10" a="1"/>
  <c r="AM33" i="10" s="1"/>
  <c r="D26" i="14" s="1"/>
  <c r="AM32" i="10" a="1"/>
  <c r="AM32" i="10" s="1"/>
  <c r="D25" i="14" s="1"/>
  <c r="C1" i="16" l="1"/>
  <c r="C4" i="16"/>
  <c r="E4" i="16"/>
  <c r="C5" i="16"/>
  <c r="E5" i="16"/>
  <c r="C8" i="16"/>
  <c r="E8" i="16"/>
  <c r="C9" i="16"/>
  <c r="E9" i="16"/>
  <c r="C11" i="16"/>
  <c r="E11" i="16"/>
  <c r="C12" i="16"/>
  <c r="E12" i="16"/>
  <c r="C13" i="16"/>
  <c r="E13" i="16"/>
  <c r="B16" i="16"/>
  <c r="T9" i="16" s="1"/>
  <c r="B17" i="16"/>
  <c r="T10" i="16" s="1"/>
  <c r="B18" i="16"/>
  <c r="T11" i="16" s="1"/>
  <c r="B20" i="16"/>
  <c r="C4" i="15"/>
  <c r="E4" i="15"/>
  <c r="C5" i="15"/>
  <c r="E5" i="15"/>
  <c r="C8" i="15"/>
  <c r="E8" i="15"/>
  <c r="C9" i="15"/>
  <c r="E9" i="15"/>
  <c r="C11" i="15"/>
  <c r="E11" i="15"/>
  <c r="C12" i="15"/>
  <c r="E12" i="15"/>
  <c r="C13" i="15"/>
  <c r="E13" i="15"/>
  <c r="B16" i="15"/>
  <c r="T9" i="15" s="1"/>
  <c r="B17" i="15"/>
  <c r="T4" i="15" s="1"/>
  <c r="B18" i="15"/>
  <c r="T11" i="15" s="1"/>
  <c r="B20" i="15"/>
  <c r="T3" i="15" l="1"/>
  <c r="T4" i="16"/>
  <c r="T5" i="16"/>
  <c r="T10" i="15"/>
  <c r="T5" i="15"/>
  <c r="T3" i="16"/>
  <c r="C4" i="14"/>
  <c r="E4" i="14"/>
  <c r="C5" i="14"/>
  <c r="E5" i="14"/>
  <c r="C8" i="14"/>
  <c r="E8" i="14"/>
  <c r="C9" i="14"/>
  <c r="E9" i="14"/>
  <c r="C11" i="14"/>
  <c r="E11" i="14"/>
  <c r="C12" i="14"/>
  <c r="E12" i="14"/>
  <c r="C13" i="14"/>
  <c r="E13" i="14"/>
  <c r="B16" i="14"/>
  <c r="B17" i="14"/>
  <c r="B18" i="14"/>
  <c r="B20" i="14"/>
  <c r="C3" i="13"/>
  <c r="D3" i="13"/>
  <c r="E3" i="13"/>
  <c r="B4" i="13"/>
  <c r="B5" i="13"/>
  <c r="C5" i="13"/>
  <c r="D5" i="13"/>
  <c r="E5" i="13"/>
  <c r="C4" i="12"/>
  <c r="E4" i="12"/>
  <c r="C5" i="12"/>
  <c r="E5" i="12"/>
  <c r="C8" i="12"/>
  <c r="E8" i="12"/>
  <c r="C9" i="12"/>
  <c r="E9" i="12"/>
  <c r="C11" i="12"/>
  <c r="E11" i="12"/>
  <c r="C12" i="12"/>
  <c r="E12" i="12"/>
  <c r="C13" i="12"/>
  <c r="E13" i="12"/>
  <c r="B16" i="12"/>
  <c r="Z9" i="12" s="1"/>
  <c r="B17" i="12"/>
  <c r="Z4" i="12" s="1"/>
  <c r="B18" i="12"/>
  <c r="Z11" i="12" s="1"/>
  <c r="B20" i="12"/>
  <c r="AG28" i="10"/>
  <c r="AG27" i="10"/>
  <c r="AG26" i="10"/>
  <c r="AX24" i="10"/>
  <c r="AX23" i="10"/>
  <c r="AX22" i="10"/>
  <c r="AV24" i="10"/>
  <c r="AV23" i="10"/>
  <c r="AV22" i="10"/>
  <c r="AS24" i="10"/>
  <c r="AS23" i="10"/>
  <c r="AS22" i="10"/>
  <c r="AQ24" i="10"/>
  <c r="AQ23" i="10"/>
  <c r="AQ22" i="10"/>
  <c r="AN24" i="10"/>
  <c r="AN23" i="10"/>
  <c r="AN22" i="10"/>
  <c r="AL24" i="10"/>
  <c r="AL23" i="10"/>
  <c r="AL22" i="10"/>
  <c r="AI24" i="10"/>
  <c r="AI23" i="10"/>
  <c r="AI22" i="10"/>
  <c r="AG23" i="10"/>
  <c r="AG24" i="10"/>
  <c r="AG22" i="10"/>
  <c r="AY2" i="10"/>
  <c r="F4" i="16" s="1"/>
  <c r="AW2" i="10"/>
  <c r="D4" i="16" s="1"/>
  <c r="AT2" i="10"/>
  <c r="F4" i="15" s="1"/>
  <c r="AR2" i="10"/>
  <c r="D4" i="15" s="1"/>
  <c r="AO2" i="10"/>
  <c r="F4" i="14" s="1"/>
  <c r="AM2" i="10"/>
  <c r="D4" i="14" s="1"/>
  <c r="AJ2" i="10"/>
  <c r="AH2" i="10"/>
  <c r="D4" i="12" s="1"/>
  <c r="AY11" i="10"/>
  <c r="F13" i="16" s="1"/>
  <c r="AW11" i="10"/>
  <c r="D13" i="16" s="1"/>
  <c r="AT11" i="10"/>
  <c r="F13" i="15" s="1"/>
  <c r="AR11" i="10"/>
  <c r="D13" i="15" s="1"/>
  <c r="AO11" i="10"/>
  <c r="F13" i="14" s="1"/>
  <c r="AM11" i="10"/>
  <c r="D13" i="14" s="1"/>
  <c r="AJ11" i="10"/>
  <c r="F13" i="12" s="1"/>
  <c r="AH11" i="10"/>
  <c r="D13" i="12" s="1"/>
  <c r="AD22" i="9"/>
  <c r="AD23" i="9"/>
  <c r="AD24" i="9"/>
  <c r="AD25" i="9"/>
  <c r="AD26" i="9"/>
  <c r="AD27" i="9"/>
  <c r="AD28" i="9"/>
  <c r="AD29" i="9"/>
  <c r="AD30" i="9"/>
  <c r="AD31" i="9"/>
  <c r="AD32" i="9"/>
  <c r="AD33" i="9"/>
  <c r="AD34" i="9"/>
  <c r="AD35" i="9"/>
  <c r="AD36" i="9"/>
  <c r="AD37" i="9"/>
  <c r="AD38" i="9"/>
  <c r="AD39" i="9"/>
  <c r="AD40" i="9"/>
  <c r="AD41" i="9"/>
  <c r="AD42" i="9"/>
  <c r="AD43" i="9"/>
  <c r="AD44" i="9"/>
  <c r="AD45" i="9"/>
  <c r="AD46" i="9"/>
  <c r="AD47" i="9"/>
  <c r="AD48" i="9"/>
  <c r="AD49" i="9"/>
  <c r="AD50" i="9"/>
  <c r="AD51" i="9"/>
  <c r="AD52" i="9"/>
  <c r="AD53" i="9"/>
  <c r="AD54" i="9"/>
  <c r="AD55" i="9"/>
  <c r="AD56" i="9"/>
  <c r="AD57" i="9"/>
  <c r="AD58" i="9"/>
  <c r="AD59" i="9"/>
  <c r="AD60" i="9"/>
  <c r="AD61" i="9"/>
  <c r="AD62" i="9"/>
  <c r="AD63" i="9"/>
  <c r="AD64" i="9"/>
  <c r="AD65" i="9"/>
  <c r="AD66" i="9"/>
  <c r="AD67" i="9"/>
  <c r="AD68" i="9"/>
  <c r="AD69" i="9"/>
  <c r="AD70" i="9"/>
  <c r="AD71" i="9"/>
  <c r="AD72" i="9"/>
  <c r="AD73" i="9"/>
  <c r="AD74" i="9"/>
  <c r="AD75" i="9"/>
  <c r="AD76" i="9"/>
  <c r="AD77" i="9"/>
  <c r="AD78" i="9"/>
  <c r="AD79" i="9"/>
  <c r="AD80" i="9"/>
  <c r="AD81" i="9"/>
  <c r="AD82" i="9"/>
  <c r="AD83" i="9"/>
  <c r="AD84" i="9"/>
  <c r="AD85" i="9"/>
  <c r="AD86" i="9"/>
  <c r="AD87" i="9"/>
  <c r="AD88" i="9"/>
  <c r="AD89" i="9"/>
  <c r="AD90" i="9"/>
  <c r="AD91" i="9"/>
  <c r="AD92" i="9"/>
  <c r="AD93" i="9"/>
  <c r="AD94" i="9"/>
  <c r="AD95" i="9"/>
  <c r="AD96" i="9"/>
  <c r="AD97" i="9"/>
  <c r="AD98" i="9"/>
  <c r="AD99" i="9"/>
  <c r="AD100" i="9"/>
  <c r="AD101" i="9"/>
  <c r="AD102" i="9"/>
  <c r="AD103" i="9"/>
  <c r="AD104" i="9"/>
  <c r="AD105" i="9"/>
  <c r="AD106" i="9"/>
  <c r="AD107" i="9"/>
  <c r="AD108" i="9"/>
  <c r="AD109" i="9"/>
  <c r="AD110" i="9"/>
  <c r="AD111" i="9"/>
  <c r="AD112" i="9"/>
  <c r="AD113" i="9"/>
  <c r="AD114" i="9"/>
  <c r="AD115" i="9"/>
  <c r="AD116" i="9"/>
  <c r="AD117" i="9"/>
  <c r="AD118" i="9"/>
  <c r="AD119" i="9"/>
  <c r="AD120" i="9"/>
  <c r="AD121" i="9"/>
  <c r="AD122" i="9"/>
  <c r="AD123" i="9"/>
  <c r="AD124" i="9"/>
  <c r="AD125" i="9"/>
  <c r="AD126" i="9"/>
  <c r="AD127" i="9"/>
  <c r="AD128" i="9"/>
  <c r="AD129" i="9"/>
  <c r="AD130" i="9"/>
  <c r="AD131" i="9"/>
  <c r="AD132" i="9"/>
  <c r="AD133" i="9"/>
  <c r="AD134" i="9"/>
  <c r="AD135" i="9"/>
  <c r="AD136" i="9"/>
  <c r="AD137" i="9"/>
  <c r="AD138" i="9"/>
  <c r="AD139" i="9"/>
  <c r="AD140" i="9"/>
  <c r="AD141" i="9"/>
  <c r="AD142" i="9"/>
  <c r="AD143" i="9"/>
  <c r="AD144" i="9"/>
  <c r="AD145" i="9"/>
  <c r="AD146" i="9"/>
  <c r="AD147" i="9"/>
  <c r="AD148" i="9"/>
  <c r="AD149" i="9"/>
  <c r="AD150" i="9"/>
  <c r="AD151" i="9"/>
  <c r="AD152" i="9"/>
  <c r="AD153" i="9"/>
  <c r="AD154" i="9"/>
  <c r="AD155" i="9"/>
  <c r="AD156" i="9"/>
  <c r="AD157" i="9"/>
  <c r="AD158" i="9"/>
  <c r="AD159" i="9"/>
  <c r="AD160" i="9"/>
  <c r="AD161" i="9"/>
  <c r="AD162" i="9"/>
  <c r="AD163" i="9"/>
  <c r="AD164" i="9"/>
  <c r="AD165" i="9"/>
  <c r="AD166" i="9"/>
  <c r="AD167" i="9"/>
  <c r="AD168" i="9"/>
  <c r="AD169" i="9"/>
  <c r="AD170" i="9"/>
  <c r="AD171" i="9"/>
  <c r="AD172" i="9"/>
  <c r="AD173" i="9"/>
  <c r="AD174" i="9"/>
  <c r="AD175" i="9"/>
  <c r="AD176" i="9"/>
  <c r="AD177" i="9"/>
  <c r="AD178" i="9"/>
  <c r="AD179" i="9"/>
  <c r="AD180" i="9"/>
  <c r="AD181" i="9"/>
  <c r="AD182" i="9"/>
  <c r="AD183" i="9"/>
  <c r="AD184" i="9"/>
  <c r="AD185" i="9"/>
  <c r="AD186" i="9"/>
  <c r="AD187" i="9"/>
  <c r="AD188" i="9"/>
  <c r="AD189" i="9"/>
  <c r="AD190" i="9"/>
  <c r="AD191" i="9"/>
  <c r="AD192" i="9"/>
  <c r="AD193" i="9"/>
  <c r="AD194" i="9"/>
  <c r="AD195" i="9"/>
  <c r="AD196" i="9"/>
  <c r="AD197" i="9"/>
  <c r="AD198" i="9"/>
  <c r="AD199" i="9"/>
  <c r="AD200" i="9"/>
  <c r="AD201" i="9"/>
  <c r="AD202" i="9"/>
  <c r="AD203" i="9"/>
  <c r="AD204" i="9"/>
  <c r="AD205" i="9"/>
  <c r="AD206" i="9"/>
  <c r="AD207" i="9"/>
  <c r="AD208" i="9"/>
  <c r="AD209" i="9"/>
  <c r="AD210" i="9"/>
  <c r="AD211" i="9"/>
  <c r="AD212" i="9"/>
  <c r="AD213" i="9"/>
  <c r="AD214" i="9"/>
  <c r="AD215" i="9"/>
  <c r="AD216" i="9"/>
  <c r="AD217" i="9"/>
  <c r="AD218" i="9"/>
  <c r="AD219" i="9"/>
  <c r="AD220" i="9"/>
  <c r="AD221" i="9"/>
  <c r="AD222" i="9"/>
  <c r="AD223" i="9"/>
  <c r="AD224" i="9"/>
  <c r="AD225" i="9"/>
  <c r="AD226" i="9"/>
  <c r="AD227" i="9"/>
  <c r="AD228" i="9"/>
  <c r="AD229" i="9"/>
  <c r="AD230" i="9"/>
  <c r="AD231" i="9"/>
  <c r="AB22" i="9"/>
  <c r="AB23" i="9"/>
  <c r="AB24" i="9"/>
  <c r="AB25" i="9"/>
  <c r="AB26" i="9"/>
  <c r="AB27" i="9"/>
  <c r="AB28" i="9"/>
  <c r="AB29" i="9"/>
  <c r="AB30" i="9"/>
  <c r="AB31" i="9"/>
  <c r="AB32" i="9"/>
  <c r="AB33" i="9"/>
  <c r="AB34" i="9"/>
  <c r="AB35" i="9"/>
  <c r="AB36" i="9"/>
  <c r="AB37" i="9"/>
  <c r="AB38" i="9"/>
  <c r="AB39" i="9"/>
  <c r="AB40" i="9"/>
  <c r="AB41" i="9"/>
  <c r="AB42" i="9"/>
  <c r="AB43" i="9"/>
  <c r="AB44" i="9"/>
  <c r="AB45" i="9"/>
  <c r="AB46" i="9"/>
  <c r="AB47" i="9"/>
  <c r="AB48" i="9"/>
  <c r="AB49" i="9"/>
  <c r="AB50" i="9"/>
  <c r="AB51" i="9"/>
  <c r="AB52" i="9"/>
  <c r="AB53" i="9"/>
  <c r="AB54" i="9"/>
  <c r="AB55" i="9"/>
  <c r="AB56" i="9"/>
  <c r="AB57" i="9"/>
  <c r="AB58" i="9"/>
  <c r="AB59" i="9"/>
  <c r="AB60" i="9"/>
  <c r="AB61" i="9"/>
  <c r="AB62" i="9"/>
  <c r="AB63" i="9"/>
  <c r="AB64" i="9"/>
  <c r="AB65" i="9"/>
  <c r="AB66" i="9"/>
  <c r="AB67" i="9"/>
  <c r="AB68" i="9"/>
  <c r="AB69" i="9"/>
  <c r="AD21" i="9"/>
  <c r="AB21" i="9"/>
  <c r="S7" i="9"/>
  <c r="AR7" i="9" s="1"/>
  <c r="S8" i="9"/>
  <c r="AR8" i="9" s="1"/>
  <c r="S9" i="9"/>
  <c r="AR9" i="9" s="1"/>
  <c r="S10" i="9"/>
  <c r="AR10" i="9" s="1"/>
  <c r="S6" i="9"/>
  <c r="AR6" i="9" s="1"/>
  <c r="Q10" i="9"/>
  <c r="AZ10" i="9" s="1"/>
  <c r="Q7" i="9"/>
  <c r="AZ7" i="9" s="1"/>
  <c r="Q8" i="9"/>
  <c r="AZ8" i="9" s="1"/>
  <c r="Q9" i="9"/>
  <c r="AZ9" i="9" s="1"/>
  <c r="BC7" i="9" s="1" a="1"/>
  <c r="AZ6" i="9"/>
  <c r="BC8" i="9" l="1"/>
  <c r="BC17" i="9"/>
  <c r="BC15" i="9"/>
  <c r="BC14" i="9"/>
  <c r="BC7" i="9"/>
  <c r="BC18" i="9"/>
  <c r="BC13" i="9"/>
  <c r="BC11" i="9"/>
  <c r="BC10" i="9"/>
  <c r="BC9" i="9"/>
  <c r="BC19" i="9"/>
  <c r="BC12" i="9"/>
  <c r="BC16" i="9"/>
  <c r="AU7" i="9" a="1"/>
  <c r="F4" i="12"/>
  <c r="T9" i="14"/>
  <c r="T3" i="14"/>
  <c r="T4" i="14"/>
  <c r="T10" i="14"/>
  <c r="T11" i="14"/>
  <c r="T5" i="14"/>
  <c r="Z10" i="12"/>
  <c r="Z3" i="12"/>
  <c r="Z5" i="12"/>
  <c r="AD17" i="9"/>
  <c r="H31" i="11" s="1"/>
  <c r="AD16" i="9"/>
  <c r="H30" i="11" s="1"/>
  <c r="AD15" i="9"/>
  <c r="H29" i="11" s="1"/>
  <c r="AB10" i="9"/>
  <c r="H17" i="11" s="1"/>
  <c r="AB11" i="9"/>
  <c r="H18" i="11" s="1"/>
  <c r="AB12" i="9"/>
  <c r="H19" i="11" s="1"/>
  <c r="AY10" i="10"/>
  <c r="AT10" i="10"/>
  <c r="AR10" i="10"/>
  <c r="D12" i="15" s="1"/>
  <c r="AO10" i="10"/>
  <c r="F12" i="14" s="1"/>
  <c r="AJ10" i="10"/>
  <c r="AM10" i="10"/>
  <c r="D12" i="14" s="1"/>
  <c r="AW10" i="10"/>
  <c r="D12" i="16" s="1"/>
  <c r="AY7" i="10" a="1"/>
  <c r="AY7" i="10" s="1"/>
  <c r="AW7" i="10" a="1"/>
  <c r="AW7" i="10" s="1"/>
  <c r="AT7" i="10" a="1"/>
  <c r="AT7" i="10" s="1"/>
  <c r="F9" i="15" s="1"/>
  <c r="AR7" i="10" a="1"/>
  <c r="AR7" i="10" s="1"/>
  <c r="D9" i="15" s="1"/>
  <c r="AX4" i="10"/>
  <c r="AO7" i="10" a="1"/>
  <c r="AO7" i="10" s="1"/>
  <c r="F9" i="14" s="1"/>
  <c r="AM7" i="10" a="1"/>
  <c r="AM7" i="10" s="1"/>
  <c r="D9" i="14" s="1"/>
  <c r="D8" i="14"/>
  <c r="AJ7" i="10" a="1"/>
  <c r="AJ7" i="10" s="1"/>
  <c r="F9" i="12" s="1"/>
  <c r="F8" i="12"/>
  <c r="AH7" i="10" a="1"/>
  <c r="AH7" i="10" s="1"/>
  <c r="D9" i="12" s="1"/>
  <c r="AB13" i="10"/>
  <c r="AC13" i="10"/>
  <c r="AD13" i="10"/>
  <c r="AE13" i="10"/>
  <c r="AB14" i="10"/>
  <c r="AC14" i="10"/>
  <c r="AD14" i="10"/>
  <c r="AE14" i="10"/>
  <c r="AB15" i="10"/>
  <c r="AC15" i="10"/>
  <c r="AD15" i="10"/>
  <c r="AE15" i="10"/>
  <c r="AB16" i="10"/>
  <c r="AC16" i="10"/>
  <c r="Y14" i="13" s="1"/>
  <c r="AD16" i="10"/>
  <c r="AE16" i="10"/>
  <c r="AB17" i="10"/>
  <c r="AC17" i="10"/>
  <c r="AD17" i="10"/>
  <c r="AE17" i="10"/>
  <c r="AB18" i="10"/>
  <c r="AC18" i="10"/>
  <c r="AD18" i="10"/>
  <c r="AE18" i="10"/>
  <c r="AB19" i="10"/>
  <c r="AC19" i="10"/>
  <c r="AD19" i="10"/>
  <c r="AE19" i="10"/>
  <c r="AB20" i="10"/>
  <c r="AC20" i="10"/>
  <c r="AD20" i="10"/>
  <c r="AE20" i="10"/>
  <c r="AB21" i="10"/>
  <c r="AC21" i="10"/>
  <c r="AD21" i="10"/>
  <c r="AE21" i="10"/>
  <c r="AB22" i="10"/>
  <c r="AC22" i="10"/>
  <c r="AD22" i="10"/>
  <c r="AE22" i="10"/>
  <c r="AB23" i="10"/>
  <c r="AC23" i="10"/>
  <c r="AD23" i="10"/>
  <c r="AE23" i="10"/>
  <c r="AB24" i="10"/>
  <c r="AC24" i="10"/>
  <c r="AD24" i="10"/>
  <c r="AE24" i="10"/>
  <c r="AB25" i="10"/>
  <c r="AC25" i="10"/>
  <c r="AD25" i="10"/>
  <c r="AE25" i="10"/>
  <c r="AB26" i="10"/>
  <c r="AC26" i="10"/>
  <c r="AD26" i="10"/>
  <c r="AE26" i="10"/>
  <c r="AB27" i="10"/>
  <c r="AC27" i="10"/>
  <c r="AD27" i="10"/>
  <c r="AE27" i="10"/>
  <c r="AB28" i="10"/>
  <c r="AC28" i="10"/>
  <c r="AD28" i="10"/>
  <c r="AE28" i="10"/>
  <c r="AB29" i="10"/>
  <c r="AC29" i="10"/>
  <c r="AD29" i="10"/>
  <c r="AE29" i="10"/>
  <c r="AB30" i="10"/>
  <c r="AC30" i="10"/>
  <c r="AD30" i="10"/>
  <c r="AE30" i="10"/>
  <c r="AB31" i="10"/>
  <c r="AC31" i="10"/>
  <c r="AD31" i="10"/>
  <c r="AE31" i="10"/>
  <c r="AB32" i="10"/>
  <c r="AC32" i="10"/>
  <c r="AD32" i="10"/>
  <c r="AE32" i="10"/>
  <c r="AB33" i="10"/>
  <c r="AC33" i="10"/>
  <c r="AD33" i="10"/>
  <c r="AE33" i="10"/>
  <c r="AB34" i="10"/>
  <c r="AC34" i="10"/>
  <c r="AD34" i="10"/>
  <c r="AE34" i="10"/>
  <c r="AB35" i="10"/>
  <c r="AC35" i="10"/>
  <c r="AD35" i="10"/>
  <c r="AE35" i="10"/>
  <c r="AB36" i="10"/>
  <c r="AC36" i="10"/>
  <c r="AD36" i="10"/>
  <c r="AE36" i="10"/>
  <c r="AB37" i="10"/>
  <c r="AC37" i="10"/>
  <c r="AD37" i="10"/>
  <c r="AE37" i="10"/>
  <c r="AB38" i="10"/>
  <c r="AC38" i="10"/>
  <c r="AD38" i="10"/>
  <c r="AE38" i="10"/>
  <c r="AB39" i="10"/>
  <c r="AC39" i="10"/>
  <c r="AD39" i="10"/>
  <c r="AE39" i="10"/>
  <c r="AB40" i="10"/>
  <c r="AC40" i="10"/>
  <c r="AD40" i="10"/>
  <c r="AE40" i="10"/>
  <c r="AB41" i="10"/>
  <c r="AC41" i="10"/>
  <c r="AD41" i="10"/>
  <c r="AE41" i="10"/>
  <c r="AB42" i="10"/>
  <c r="AC42" i="10"/>
  <c r="AD42" i="10"/>
  <c r="AE42" i="10"/>
  <c r="AB43" i="10"/>
  <c r="AC43" i="10"/>
  <c r="AD43" i="10"/>
  <c r="AE43" i="10"/>
  <c r="AB44" i="10"/>
  <c r="AC44" i="10"/>
  <c r="AD44" i="10"/>
  <c r="AE44" i="10"/>
  <c r="AB45" i="10"/>
  <c r="AC45" i="10"/>
  <c r="AD45" i="10"/>
  <c r="AE45" i="10"/>
  <c r="AB46" i="10"/>
  <c r="AC46" i="10"/>
  <c r="AD46" i="10"/>
  <c r="AE46" i="10"/>
  <c r="AB47" i="10"/>
  <c r="AC47" i="10"/>
  <c r="AD47" i="10"/>
  <c r="AE47" i="10"/>
  <c r="AB48" i="10"/>
  <c r="AC48" i="10"/>
  <c r="AD48" i="10"/>
  <c r="AE48" i="10"/>
  <c r="AB49" i="10"/>
  <c r="AC49" i="10"/>
  <c r="AD49" i="10"/>
  <c r="AE49" i="10"/>
  <c r="AB50" i="10"/>
  <c r="AC50" i="10"/>
  <c r="AD50" i="10"/>
  <c r="AE50" i="10"/>
  <c r="AB51" i="10"/>
  <c r="AC51" i="10"/>
  <c r="AD51" i="10"/>
  <c r="AE51" i="10"/>
  <c r="AB52" i="10"/>
  <c r="AC52" i="10"/>
  <c r="AD52" i="10"/>
  <c r="AE52" i="10"/>
  <c r="AB53" i="10"/>
  <c r="AC53" i="10"/>
  <c r="AD53" i="10"/>
  <c r="AE53" i="10"/>
  <c r="AB54" i="10"/>
  <c r="AC54" i="10"/>
  <c r="AD54" i="10"/>
  <c r="AE54" i="10"/>
  <c r="AB55" i="10"/>
  <c r="AC55" i="10"/>
  <c r="AD55" i="10"/>
  <c r="AE55" i="10"/>
  <c r="AB56" i="10"/>
  <c r="AC56" i="10"/>
  <c r="AD56" i="10"/>
  <c r="AE56" i="10"/>
  <c r="AB57" i="10"/>
  <c r="AC57" i="10"/>
  <c r="AD57" i="10"/>
  <c r="AE57" i="10"/>
  <c r="AB58" i="10"/>
  <c r="AC58" i="10"/>
  <c r="AD58" i="10"/>
  <c r="AE58" i="10"/>
  <c r="AB59" i="10"/>
  <c r="AC59" i="10"/>
  <c r="AD59" i="10"/>
  <c r="AE59" i="10"/>
  <c r="AB60" i="10"/>
  <c r="AC60" i="10"/>
  <c r="AD60" i="10"/>
  <c r="AE60" i="10"/>
  <c r="AB61" i="10"/>
  <c r="AC61" i="10"/>
  <c r="AD61" i="10"/>
  <c r="AE61" i="10"/>
  <c r="AB62" i="10"/>
  <c r="AC62" i="10"/>
  <c r="AD62" i="10"/>
  <c r="AE62" i="10"/>
  <c r="AB63" i="10"/>
  <c r="AC63" i="10"/>
  <c r="AD63" i="10"/>
  <c r="AE63" i="10"/>
  <c r="AB64" i="10"/>
  <c r="AC64" i="10"/>
  <c r="AD64" i="10"/>
  <c r="AE64" i="10"/>
  <c r="AB65" i="10"/>
  <c r="AC65" i="10"/>
  <c r="AD65" i="10"/>
  <c r="AE65" i="10"/>
  <c r="AB66" i="10"/>
  <c r="AC66" i="10"/>
  <c r="AD66" i="10"/>
  <c r="AE66" i="10"/>
  <c r="AB67" i="10"/>
  <c r="AC67" i="10"/>
  <c r="AD67" i="10"/>
  <c r="AE67" i="10"/>
  <c r="AB68" i="10"/>
  <c r="AC68" i="10"/>
  <c r="AD68" i="10"/>
  <c r="AE68" i="10"/>
  <c r="AB69" i="10"/>
  <c r="AC69" i="10"/>
  <c r="AD69" i="10"/>
  <c r="AE69" i="10"/>
  <c r="AB70" i="10"/>
  <c r="AC70" i="10"/>
  <c r="AD70" i="10"/>
  <c r="AE70" i="10"/>
  <c r="AB71" i="10"/>
  <c r="AC71" i="10"/>
  <c r="AD71" i="10"/>
  <c r="AE71" i="10"/>
  <c r="AB72" i="10"/>
  <c r="AC72" i="10"/>
  <c r="AD72" i="10"/>
  <c r="AE72" i="10"/>
  <c r="AB73" i="10"/>
  <c r="AC73" i="10"/>
  <c r="AD73" i="10"/>
  <c r="AE73" i="10"/>
  <c r="AB74" i="10"/>
  <c r="AC74" i="10"/>
  <c r="AD74" i="10"/>
  <c r="AE74" i="10"/>
  <c r="AB75" i="10"/>
  <c r="AC75" i="10"/>
  <c r="AD75" i="10"/>
  <c r="AE75" i="10"/>
  <c r="AB76" i="10"/>
  <c r="AC76" i="10"/>
  <c r="AD76" i="10"/>
  <c r="AE76" i="10"/>
  <c r="AB77" i="10"/>
  <c r="AC77" i="10"/>
  <c r="AD77" i="10"/>
  <c r="AE77" i="10"/>
  <c r="AB78" i="10"/>
  <c r="AC78" i="10"/>
  <c r="AD78" i="10"/>
  <c r="AE78" i="10"/>
  <c r="AB79" i="10"/>
  <c r="AC79" i="10"/>
  <c r="AD79" i="10"/>
  <c r="AE79" i="10"/>
  <c r="AB80" i="10"/>
  <c r="AC80" i="10"/>
  <c r="Y78" i="13" s="1"/>
  <c r="AD80" i="10"/>
  <c r="AE80" i="10"/>
  <c r="AB81" i="10"/>
  <c r="AC81" i="10"/>
  <c r="AD81" i="10"/>
  <c r="AE81" i="10"/>
  <c r="AB82" i="10"/>
  <c r="AC82" i="10"/>
  <c r="AD82" i="10"/>
  <c r="AE82" i="10"/>
  <c r="AB83" i="10"/>
  <c r="AC83" i="10"/>
  <c r="AD83" i="10"/>
  <c r="AE83" i="10"/>
  <c r="AB84" i="10"/>
  <c r="AC84" i="10"/>
  <c r="AD84" i="10"/>
  <c r="AE84" i="10"/>
  <c r="AB85" i="10"/>
  <c r="AC85" i="10"/>
  <c r="AD85" i="10"/>
  <c r="AE85" i="10"/>
  <c r="AB86" i="10"/>
  <c r="AC86" i="10"/>
  <c r="AD86" i="10"/>
  <c r="AE86" i="10"/>
  <c r="AB87" i="10"/>
  <c r="AC87" i="10"/>
  <c r="AD87" i="10"/>
  <c r="AE87" i="10"/>
  <c r="AB88" i="10"/>
  <c r="AC88" i="10"/>
  <c r="AD88" i="10"/>
  <c r="AE88" i="10"/>
  <c r="AB89" i="10"/>
  <c r="AC89" i="10"/>
  <c r="AD89" i="10"/>
  <c r="AE89" i="10"/>
  <c r="AB90" i="10"/>
  <c r="AC90" i="10"/>
  <c r="AD90" i="10"/>
  <c r="AE90" i="10"/>
  <c r="AB91" i="10"/>
  <c r="AC91" i="10"/>
  <c r="AD91" i="10"/>
  <c r="AE91" i="10"/>
  <c r="AB92" i="10"/>
  <c r="AC92" i="10"/>
  <c r="AD92" i="10"/>
  <c r="AE92" i="10"/>
  <c r="AB93" i="10"/>
  <c r="AC93" i="10"/>
  <c r="AD93" i="10"/>
  <c r="AE93" i="10"/>
  <c r="AB94" i="10"/>
  <c r="AC94" i="10"/>
  <c r="AD94" i="10"/>
  <c r="AE94" i="10"/>
  <c r="AB95" i="10"/>
  <c r="AC95" i="10"/>
  <c r="AD95" i="10"/>
  <c r="AE95" i="10"/>
  <c r="AB96" i="10"/>
  <c r="AC96" i="10"/>
  <c r="AD96" i="10"/>
  <c r="AE96" i="10"/>
  <c r="AB97" i="10"/>
  <c r="AC97" i="10"/>
  <c r="AD97" i="10"/>
  <c r="AE97" i="10"/>
  <c r="AB98" i="10"/>
  <c r="AC98" i="10"/>
  <c r="AD98" i="10"/>
  <c r="AE98" i="10"/>
  <c r="AB99" i="10"/>
  <c r="AC99" i="10"/>
  <c r="AD99" i="10"/>
  <c r="AE99" i="10"/>
  <c r="AB100" i="10"/>
  <c r="AC100" i="10"/>
  <c r="AD100" i="10"/>
  <c r="AE100" i="10"/>
  <c r="AB101" i="10"/>
  <c r="AC101" i="10"/>
  <c r="AD101" i="10"/>
  <c r="AE101" i="10"/>
  <c r="AB102" i="10"/>
  <c r="AC102" i="10"/>
  <c r="AD102" i="10"/>
  <c r="AE102" i="10"/>
  <c r="AB103" i="10"/>
  <c r="AC103" i="10"/>
  <c r="AD103" i="10"/>
  <c r="AE103" i="10"/>
  <c r="AB104" i="10"/>
  <c r="AC104" i="10"/>
  <c r="AD104" i="10"/>
  <c r="AE104" i="10"/>
  <c r="AB105" i="10"/>
  <c r="AC105" i="10"/>
  <c r="AD105" i="10"/>
  <c r="AE105" i="10"/>
  <c r="AB106" i="10"/>
  <c r="AC106" i="10"/>
  <c r="AD106" i="10"/>
  <c r="AE106" i="10"/>
  <c r="AB107" i="10"/>
  <c r="AC107" i="10"/>
  <c r="AD107" i="10"/>
  <c r="AE107" i="10"/>
  <c r="AB108" i="10"/>
  <c r="AC108" i="10"/>
  <c r="AD108" i="10"/>
  <c r="AE108" i="10"/>
  <c r="AB109" i="10"/>
  <c r="AC109" i="10"/>
  <c r="AD109" i="10"/>
  <c r="AE109" i="10"/>
  <c r="AB110" i="10"/>
  <c r="AC110" i="10"/>
  <c r="AD110" i="10"/>
  <c r="AE110" i="10"/>
  <c r="AB111" i="10"/>
  <c r="AC111" i="10"/>
  <c r="AD111" i="10"/>
  <c r="AE111" i="10"/>
  <c r="AB112" i="10"/>
  <c r="AC112" i="10"/>
  <c r="AD112" i="10"/>
  <c r="AE112" i="10"/>
  <c r="AB113" i="10"/>
  <c r="AC113" i="10"/>
  <c r="AD113" i="10"/>
  <c r="AE113" i="10"/>
  <c r="AB114" i="10"/>
  <c r="AC114" i="10"/>
  <c r="AD114" i="10"/>
  <c r="AE114" i="10"/>
  <c r="AB115" i="10"/>
  <c r="AC115" i="10"/>
  <c r="AD115" i="10"/>
  <c r="AE115" i="10"/>
  <c r="AB116" i="10"/>
  <c r="AC116" i="10"/>
  <c r="AD116" i="10"/>
  <c r="AE116" i="10"/>
  <c r="AB117" i="10"/>
  <c r="AC117" i="10"/>
  <c r="AD117" i="10"/>
  <c r="AE117" i="10"/>
  <c r="AB118" i="10"/>
  <c r="AC118" i="10"/>
  <c r="AD118" i="10"/>
  <c r="AE118" i="10"/>
  <c r="AB119" i="10"/>
  <c r="AC119" i="10"/>
  <c r="AD119" i="10"/>
  <c r="AE119" i="10"/>
  <c r="AB120" i="10"/>
  <c r="AC120" i="10"/>
  <c r="AD120" i="10"/>
  <c r="AE120" i="10"/>
  <c r="AB121" i="10"/>
  <c r="AC121" i="10"/>
  <c r="AD121" i="10"/>
  <c r="AE121" i="10"/>
  <c r="AB122" i="10"/>
  <c r="AC122" i="10"/>
  <c r="AD122" i="10"/>
  <c r="AE122" i="10"/>
  <c r="AB123" i="10"/>
  <c r="AC123" i="10"/>
  <c r="AD123" i="10"/>
  <c r="AE123" i="10"/>
  <c r="AB124" i="10"/>
  <c r="AC124" i="10"/>
  <c r="AD124" i="10"/>
  <c r="AE124" i="10"/>
  <c r="AB125" i="10"/>
  <c r="AC125" i="10"/>
  <c r="AD125" i="10"/>
  <c r="AE125" i="10"/>
  <c r="AB126" i="10"/>
  <c r="AC126" i="10"/>
  <c r="AD126" i="10"/>
  <c r="AE126" i="10"/>
  <c r="AB127" i="10"/>
  <c r="AC127" i="10"/>
  <c r="AD127" i="10"/>
  <c r="AE127" i="10"/>
  <c r="AB128" i="10"/>
  <c r="AC128" i="10"/>
  <c r="AD128" i="10"/>
  <c r="AE128" i="10"/>
  <c r="AB129" i="10"/>
  <c r="AC129" i="10"/>
  <c r="AD129" i="10"/>
  <c r="AE129" i="10"/>
  <c r="AB130" i="10"/>
  <c r="AC130" i="10"/>
  <c r="AD130" i="10"/>
  <c r="AE130" i="10"/>
  <c r="AB131" i="10"/>
  <c r="AC131" i="10"/>
  <c r="AD131" i="10"/>
  <c r="AE131" i="10"/>
  <c r="AB132" i="10"/>
  <c r="AC132" i="10"/>
  <c r="AD132" i="10"/>
  <c r="AE132" i="10"/>
  <c r="AB133" i="10"/>
  <c r="AC133" i="10"/>
  <c r="AD133" i="10"/>
  <c r="AE133" i="10"/>
  <c r="AB134" i="10"/>
  <c r="AC134" i="10"/>
  <c r="AD134" i="10"/>
  <c r="AE134" i="10"/>
  <c r="AB135" i="10"/>
  <c r="AC135" i="10"/>
  <c r="AD135" i="10"/>
  <c r="AE135" i="10"/>
  <c r="AB136" i="10"/>
  <c r="AC136" i="10"/>
  <c r="AD136" i="10"/>
  <c r="AE136" i="10"/>
  <c r="AB137" i="10"/>
  <c r="AC137" i="10"/>
  <c r="AD137" i="10"/>
  <c r="AE137" i="10"/>
  <c r="AB138" i="10"/>
  <c r="AC138" i="10"/>
  <c r="AD138" i="10"/>
  <c r="AE138" i="10"/>
  <c r="AB139" i="10"/>
  <c r="AC139" i="10"/>
  <c r="AD139" i="10"/>
  <c r="AE139" i="10"/>
  <c r="AB140" i="10"/>
  <c r="AC140" i="10"/>
  <c r="AD140" i="10"/>
  <c r="AE140" i="10"/>
  <c r="AB141" i="10"/>
  <c r="AC141" i="10"/>
  <c r="AD141" i="10"/>
  <c r="AE141" i="10"/>
  <c r="AB142" i="10"/>
  <c r="AC142" i="10"/>
  <c r="AD142" i="10"/>
  <c r="AE142" i="10"/>
  <c r="AB143" i="10"/>
  <c r="AC143" i="10"/>
  <c r="AD143" i="10"/>
  <c r="AE143" i="10"/>
  <c r="AB144" i="10"/>
  <c r="AC144" i="10"/>
  <c r="AD144" i="10"/>
  <c r="AE144" i="10"/>
  <c r="AB145" i="10"/>
  <c r="AC145" i="10"/>
  <c r="AD145" i="10"/>
  <c r="AE145" i="10"/>
  <c r="AB146" i="10"/>
  <c r="AC146" i="10"/>
  <c r="AD146" i="10"/>
  <c r="AE146" i="10"/>
  <c r="AB147" i="10"/>
  <c r="AC147" i="10"/>
  <c r="AD147" i="10"/>
  <c r="AE147" i="10"/>
  <c r="AB148" i="10"/>
  <c r="AC148" i="10"/>
  <c r="AD148" i="10"/>
  <c r="AE148" i="10"/>
  <c r="AB149" i="10"/>
  <c r="AC149" i="10"/>
  <c r="AD149" i="10"/>
  <c r="AE149" i="10"/>
  <c r="AB150" i="10"/>
  <c r="AC150" i="10"/>
  <c r="AD150" i="10"/>
  <c r="AE150" i="10"/>
  <c r="AB151" i="10"/>
  <c r="AC151" i="10"/>
  <c r="AD151" i="10"/>
  <c r="AE151" i="10"/>
  <c r="AB152" i="10"/>
  <c r="AC152" i="10"/>
  <c r="AD152" i="10"/>
  <c r="AE152" i="10"/>
  <c r="AB153" i="10"/>
  <c r="AC153" i="10"/>
  <c r="AD153" i="10"/>
  <c r="AE153" i="10"/>
  <c r="AB154" i="10"/>
  <c r="AC154" i="10"/>
  <c r="AD154" i="10"/>
  <c r="AE154" i="10"/>
  <c r="AB155" i="10"/>
  <c r="AC155" i="10"/>
  <c r="AD155" i="10"/>
  <c r="AE155" i="10"/>
  <c r="AB156" i="10"/>
  <c r="AC156" i="10"/>
  <c r="AD156" i="10"/>
  <c r="AE156" i="10"/>
  <c r="AB157" i="10"/>
  <c r="AC157" i="10"/>
  <c r="AD157" i="10"/>
  <c r="AE157" i="10"/>
  <c r="AB158" i="10"/>
  <c r="AC158" i="10"/>
  <c r="AD158" i="10"/>
  <c r="AE158" i="10"/>
  <c r="AB159" i="10"/>
  <c r="AC159" i="10"/>
  <c r="AD159" i="10"/>
  <c r="AE159" i="10"/>
  <c r="AB160" i="10"/>
  <c r="AC160" i="10"/>
  <c r="AD160" i="10"/>
  <c r="AE160" i="10"/>
  <c r="AB161" i="10"/>
  <c r="AC161" i="10"/>
  <c r="AD161" i="10"/>
  <c r="AE161" i="10"/>
  <c r="AB162" i="10"/>
  <c r="AC162" i="10"/>
  <c r="AD162" i="10"/>
  <c r="AE162" i="10"/>
  <c r="AB163" i="10"/>
  <c r="AC163" i="10"/>
  <c r="AD163" i="10"/>
  <c r="AE163" i="10"/>
  <c r="AB164" i="10"/>
  <c r="AC164" i="10"/>
  <c r="AD164" i="10"/>
  <c r="AE164" i="10"/>
  <c r="AB165" i="10"/>
  <c r="AC165" i="10"/>
  <c r="AD165" i="10"/>
  <c r="AE165" i="10"/>
  <c r="AB166" i="10"/>
  <c r="AC166" i="10"/>
  <c r="AD166" i="10"/>
  <c r="AE166" i="10"/>
  <c r="AB167" i="10"/>
  <c r="AC167" i="10"/>
  <c r="AD167" i="10"/>
  <c r="AE167" i="10"/>
  <c r="AB168" i="10"/>
  <c r="AC168" i="10"/>
  <c r="AD168" i="10"/>
  <c r="AE168" i="10"/>
  <c r="AB169" i="10"/>
  <c r="AC169" i="10"/>
  <c r="AD169" i="10"/>
  <c r="AE169" i="10"/>
  <c r="AB170" i="10"/>
  <c r="AC170" i="10"/>
  <c r="AD170" i="10"/>
  <c r="AE170" i="10"/>
  <c r="AB171" i="10"/>
  <c r="AC171" i="10"/>
  <c r="AD171" i="10"/>
  <c r="AE171" i="10"/>
  <c r="AB172" i="10"/>
  <c r="AC172" i="10"/>
  <c r="AD172" i="10"/>
  <c r="AE172" i="10"/>
  <c r="AB173" i="10"/>
  <c r="AC173" i="10"/>
  <c r="AD173" i="10"/>
  <c r="AE173" i="10"/>
  <c r="AB174" i="10"/>
  <c r="AC174" i="10"/>
  <c r="AD174" i="10"/>
  <c r="AE174" i="10"/>
  <c r="AB175" i="10"/>
  <c r="AC175" i="10"/>
  <c r="AD175" i="10"/>
  <c r="AE175" i="10"/>
  <c r="AB176" i="10"/>
  <c r="AC176" i="10"/>
  <c r="AD176" i="10"/>
  <c r="AE176" i="10"/>
  <c r="AB177" i="10"/>
  <c r="AC177" i="10"/>
  <c r="AD177" i="10"/>
  <c r="AE177" i="10"/>
  <c r="AB178" i="10"/>
  <c r="AC178" i="10"/>
  <c r="AD178" i="10"/>
  <c r="AE178" i="10"/>
  <c r="AB179" i="10"/>
  <c r="AC179" i="10"/>
  <c r="AD179" i="10"/>
  <c r="AE179" i="10"/>
  <c r="AB180" i="10"/>
  <c r="AC180" i="10"/>
  <c r="AD180" i="10"/>
  <c r="AE180" i="10"/>
  <c r="AB181" i="10"/>
  <c r="AC181" i="10"/>
  <c r="AD181" i="10"/>
  <c r="AE181" i="10"/>
  <c r="AB182" i="10"/>
  <c r="AC182" i="10"/>
  <c r="AD182" i="10"/>
  <c r="Y180" i="13" s="1"/>
  <c r="AE182" i="10"/>
  <c r="AB183" i="10"/>
  <c r="AC183" i="10"/>
  <c r="AD183" i="10"/>
  <c r="AE183" i="10"/>
  <c r="AB184" i="10"/>
  <c r="AC184" i="10"/>
  <c r="AD184" i="10"/>
  <c r="AE184" i="10"/>
  <c r="AB185" i="10"/>
  <c r="AC185" i="10"/>
  <c r="AD185" i="10"/>
  <c r="AE185" i="10"/>
  <c r="AB186" i="10"/>
  <c r="AC186" i="10"/>
  <c r="AD186" i="10"/>
  <c r="AE186" i="10"/>
  <c r="AB187" i="10"/>
  <c r="AC187" i="10"/>
  <c r="AD187" i="10"/>
  <c r="AE187" i="10"/>
  <c r="AB188" i="10"/>
  <c r="AC188" i="10"/>
  <c r="AD188" i="10"/>
  <c r="AE188" i="10"/>
  <c r="AB189" i="10"/>
  <c r="AC189" i="10"/>
  <c r="AD189" i="10"/>
  <c r="AE189" i="10"/>
  <c r="AB190" i="10"/>
  <c r="AC190" i="10"/>
  <c r="AD190" i="10"/>
  <c r="AE190" i="10"/>
  <c r="AB191" i="10"/>
  <c r="AC191" i="10"/>
  <c r="AD191" i="10"/>
  <c r="AE191" i="10"/>
  <c r="AB192" i="10"/>
  <c r="AC192" i="10"/>
  <c r="AD192" i="10"/>
  <c r="AE192" i="10"/>
  <c r="AB193" i="10"/>
  <c r="AC193" i="10"/>
  <c r="AD193" i="10"/>
  <c r="AE193" i="10"/>
  <c r="AB194" i="10"/>
  <c r="AC194" i="10"/>
  <c r="AD194" i="10"/>
  <c r="AE194" i="10"/>
  <c r="AB195" i="10"/>
  <c r="AC195" i="10"/>
  <c r="AD195" i="10"/>
  <c r="AE195" i="10"/>
  <c r="AB196" i="10"/>
  <c r="AC196" i="10"/>
  <c r="AD196" i="10"/>
  <c r="AE196" i="10"/>
  <c r="AB197" i="10"/>
  <c r="AC197" i="10"/>
  <c r="AD197" i="10"/>
  <c r="AE197" i="10"/>
  <c r="AB198" i="10"/>
  <c r="AC198" i="10"/>
  <c r="AD198" i="10"/>
  <c r="AE198" i="10"/>
  <c r="AB199" i="10"/>
  <c r="AC199" i="10"/>
  <c r="AD199" i="10"/>
  <c r="AE199" i="10"/>
  <c r="AB200" i="10"/>
  <c r="AC200" i="10"/>
  <c r="AD200" i="10"/>
  <c r="AE200" i="10"/>
  <c r="AB201" i="10"/>
  <c r="AC201" i="10"/>
  <c r="AD201" i="10"/>
  <c r="AE201" i="10"/>
  <c r="AB202" i="10"/>
  <c r="AC202" i="10"/>
  <c r="AD202" i="10"/>
  <c r="AE202" i="10"/>
  <c r="Y200" i="13" s="1"/>
  <c r="AB203" i="10"/>
  <c r="AC203" i="10"/>
  <c r="AD203" i="10"/>
  <c r="AE203" i="10"/>
  <c r="AB204" i="10"/>
  <c r="AC204" i="10"/>
  <c r="AD204" i="10"/>
  <c r="AE204" i="10"/>
  <c r="AB205" i="10"/>
  <c r="AC205" i="10"/>
  <c r="AD205" i="10"/>
  <c r="AE205" i="10"/>
  <c r="AB206" i="10"/>
  <c r="AC206" i="10"/>
  <c r="AD206" i="10"/>
  <c r="AE206" i="10"/>
  <c r="AB7" i="10"/>
  <c r="AC7" i="10"/>
  <c r="AD7" i="10"/>
  <c r="AE7" i="10"/>
  <c r="AB8" i="10"/>
  <c r="AC8" i="10"/>
  <c r="AD8" i="10"/>
  <c r="AE8" i="10"/>
  <c r="AB9" i="10"/>
  <c r="AC9" i="10"/>
  <c r="AD9" i="10"/>
  <c r="AE9" i="10"/>
  <c r="AB10" i="10"/>
  <c r="AC10" i="10"/>
  <c r="AD10" i="10"/>
  <c r="AE10" i="10"/>
  <c r="AB11" i="10"/>
  <c r="AC11" i="10"/>
  <c r="AD11" i="10"/>
  <c r="AE11" i="10"/>
  <c r="AB12" i="10"/>
  <c r="AC12" i="10"/>
  <c r="AD12" i="10"/>
  <c r="AE12" i="10"/>
  <c r="AU7" i="9" l="1"/>
  <c r="AU13" i="9"/>
  <c r="AU12" i="9"/>
  <c r="AU11" i="9"/>
  <c r="AU9" i="9"/>
  <c r="AU10" i="9"/>
  <c r="AU16" i="9"/>
  <c r="AU8" i="9"/>
  <c r="AU14" i="9"/>
  <c r="AU15" i="9"/>
  <c r="Y75" i="13"/>
  <c r="Y178" i="13"/>
  <c r="Y114" i="13"/>
  <c r="Y177" i="13"/>
  <c r="Y173" i="13"/>
  <c r="Y169" i="13"/>
  <c r="Y165" i="13"/>
  <c r="Y161" i="13"/>
  <c r="Y157" i="13"/>
  <c r="Y153" i="13"/>
  <c r="Y149" i="13"/>
  <c r="Y145" i="13"/>
  <c r="Y141" i="13"/>
  <c r="Y137" i="13"/>
  <c r="Y133" i="13"/>
  <c r="Y174" i="13"/>
  <c r="Y170" i="13"/>
  <c r="AO15" i="10"/>
  <c r="E18" i="14" s="1"/>
  <c r="F8" i="14"/>
  <c r="Y101" i="13"/>
  <c r="AT15" i="10"/>
  <c r="F8" i="15"/>
  <c r="Y90" i="13"/>
  <c r="Y45" i="13"/>
  <c r="AH15" i="10"/>
  <c r="C18" i="12" s="1"/>
  <c r="D8" i="12"/>
  <c r="D12" i="12"/>
  <c r="AH20" i="10"/>
  <c r="D21" i="12" s="1"/>
  <c r="AM13" i="10"/>
  <c r="C16" i="14" s="1"/>
  <c r="AT3" i="10"/>
  <c r="F5" i="15" s="1"/>
  <c r="F12" i="15"/>
  <c r="Y203" i="13"/>
  <c r="Y105" i="13"/>
  <c r="Y97" i="13"/>
  <c r="Y93" i="13"/>
  <c r="F12" i="12"/>
  <c r="AJ20" i="10"/>
  <c r="F21" i="12" s="1"/>
  <c r="Y130" i="13"/>
  <c r="Y74" i="13"/>
  <c r="Y70" i="13"/>
  <c r="Y66" i="13"/>
  <c r="Y62" i="13"/>
  <c r="Y58" i="13"/>
  <c r="Y54" i="13"/>
  <c r="Y50" i="13"/>
  <c r="AH14" i="10"/>
  <c r="AM14" i="10"/>
  <c r="C17" i="14" s="1"/>
  <c r="AR15" i="10"/>
  <c r="D8" i="15"/>
  <c r="AH3" i="10"/>
  <c r="D5" i="12" s="1"/>
  <c r="AJ3" i="10"/>
  <c r="F5" i="12" s="1"/>
  <c r="F9" i="16"/>
  <c r="AW14" i="10"/>
  <c r="D8" i="16"/>
  <c r="AY20" i="10"/>
  <c r="F21" i="16" s="1"/>
  <c r="F12" i="16"/>
  <c r="F8" i="16"/>
  <c r="D9" i="16"/>
  <c r="AW20" i="10"/>
  <c r="D21" i="16" s="1"/>
  <c r="AY3" i="10"/>
  <c r="F5" i="16" s="1"/>
  <c r="AW3" i="10"/>
  <c r="D5" i="16" s="1"/>
  <c r="AR20" i="10"/>
  <c r="D21" i="15" s="1"/>
  <c r="AT20" i="10"/>
  <c r="F21" i="15" s="1"/>
  <c r="AR3" i="10"/>
  <c r="D5" i="15" s="1"/>
  <c r="AM20" i="10"/>
  <c r="D21" i="14" s="1"/>
  <c r="AO20" i="10"/>
  <c r="F21" i="14" s="1"/>
  <c r="AO3" i="10"/>
  <c r="F5" i="14" s="1"/>
  <c r="AM3" i="10"/>
  <c r="D5" i="14" s="1"/>
  <c r="Y46" i="13"/>
  <c r="Y42" i="13"/>
  <c r="Y198" i="13"/>
  <c r="Y197" i="13"/>
  <c r="Y196" i="13"/>
  <c r="Y194" i="13"/>
  <c r="Y193" i="13"/>
  <c r="Y190" i="13"/>
  <c r="Y189" i="13"/>
  <c r="Y185" i="13"/>
  <c r="Y181" i="13"/>
  <c r="Y123" i="13"/>
  <c r="Y115" i="13"/>
  <c r="Y106" i="13"/>
  <c r="Y98" i="13"/>
  <c r="Y94" i="13"/>
  <c r="Y89" i="13"/>
  <c r="Y68" i="13"/>
  <c r="Y67" i="13"/>
  <c r="Y59" i="13"/>
  <c r="Y51" i="13"/>
  <c r="Y201" i="13"/>
  <c r="Y192" i="13"/>
  <c r="Y188" i="13"/>
  <c r="Y184" i="13"/>
  <c r="Y179" i="13"/>
  <c r="Y175" i="13"/>
  <c r="Y171" i="13"/>
  <c r="Y167" i="13"/>
  <c r="Y163" i="13"/>
  <c r="Y159" i="13"/>
  <c r="Y155" i="13"/>
  <c r="Y151" i="13"/>
  <c r="Y147" i="13"/>
  <c r="Y143" i="13"/>
  <c r="Y139" i="13"/>
  <c r="Y131" i="13"/>
  <c r="Y126" i="13"/>
  <c r="Y122" i="13"/>
  <c r="Y113" i="13"/>
  <c r="Y109" i="13"/>
  <c r="Y83" i="13"/>
  <c r="Y73" i="13"/>
  <c r="Y69" i="13"/>
  <c r="Y65" i="13"/>
  <c r="Y61" i="13"/>
  <c r="Y57" i="13"/>
  <c r="Y53" i="13"/>
  <c r="Y49" i="13"/>
  <c r="Y40" i="13"/>
  <c r="Y36" i="13"/>
  <c r="Y35" i="13"/>
  <c r="Y27" i="13"/>
  <c r="Y19" i="13"/>
  <c r="AH13" i="10"/>
  <c r="C16" i="12" s="1"/>
  <c r="AM15" i="10"/>
  <c r="C18" i="14" s="1"/>
  <c r="AJ15" i="10"/>
  <c r="E18" i="12" s="1"/>
  <c r="AR13" i="10"/>
  <c r="AO13" i="10"/>
  <c r="E16" i="14" s="1"/>
  <c r="AJ13" i="10"/>
  <c r="E16" i="12" s="1"/>
  <c r="AO14" i="10"/>
  <c r="E17" i="14" s="1"/>
  <c r="Y110" i="13"/>
  <c r="Y107" i="13"/>
  <c r="Y102" i="13"/>
  <c r="Y85" i="13"/>
  <c r="Y81" i="13"/>
  <c r="Y72" i="13"/>
  <c r="Y41" i="13"/>
  <c r="Y37" i="13"/>
  <c r="Y33" i="13"/>
  <c r="Y29" i="13"/>
  <c r="Y25" i="13"/>
  <c r="Y21" i="13"/>
  <c r="Y17" i="13"/>
  <c r="Y10" i="13"/>
  <c r="Y9" i="13"/>
  <c r="Y199" i="13"/>
  <c r="Y195" i="13"/>
  <c r="Y191" i="13"/>
  <c r="Y187" i="13"/>
  <c r="Y183" i="13"/>
  <c r="Y134" i="13"/>
  <c r="Y129" i="13"/>
  <c r="Y125" i="13"/>
  <c r="Y121" i="13"/>
  <c r="Y117" i="13"/>
  <c r="Y104" i="13"/>
  <c r="Y100" i="13"/>
  <c r="Y99" i="13"/>
  <c r="Y91" i="13"/>
  <c r="Y86" i="13"/>
  <c r="Y82" i="13"/>
  <c r="Y77" i="13"/>
  <c r="Y43" i="13"/>
  <c r="Y38" i="13"/>
  <c r="Y34" i="13"/>
  <c r="Y30" i="13"/>
  <c r="Y26" i="13"/>
  <c r="Y22" i="13"/>
  <c r="Y18" i="13"/>
  <c r="Y13" i="13"/>
  <c r="AJ14" i="10"/>
  <c r="E17" i="12" s="1"/>
  <c r="AR14" i="10"/>
  <c r="AT13" i="10"/>
  <c r="AT14" i="10"/>
  <c r="AY15" i="10"/>
  <c r="AY14" i="10"/>
  <c r="AY13" i="10"/>
  <c r="AY9" i="10"/>
  <c r="AW15" i="10"/>
  <c r="C18" i="16" s="1"/>
  <c r="AW13" i="10"/>
  <c r="C16" i="16" s="1"/>
  <c r="AW9" i="10"/>
  <c r="AT9" i="10"/>
  <c r="F11" i="15" s="1"/>
  <c r="AR9" i="10"/>
  <c r="D11" i="15" s="1"/>
  <c r="AO9" i="10"/>
  <c r="F11" i="14" s="1"/>
  <c r="AM9" i="10"/>
  <c r="D11" i="14" s="1"/>
  <c r="Y166" i="13"/>
  <c r="Y162" i="13"/>
  <c r="Y158" i="13"/>
  <c r="Y154" i="13"/>
  <c r="Y150" i="13"/>
  <c r="Y146" i="13"/>
  <c r="Y142" i="13"/>
  <c r="Y138" i="13"/>
  <c r="Y128" i="13"/>
  <c r="Y124" i="13"/>
  <c r="Y88" i="13"/>
  <c r="Y84" i="13"/>
  <c r="Y56" i="13"/>
  <c r="Y52" i="13"/>
  <c r="Y24" i="13"/>
  <c r="Y20" i="13"/>
  <c r="Y204" i="13"/>
  <c r="Y186" i="13"/>
  <c r="Y176" i="13"/>
  <c r="Y172" i="13"/>
  <c r="Y168" i="13"/>
  <c r="Y164" i="13"/>
  <c r="Y160" i="13"/>
  <c r="Y156" i="13"/>
  <c r="Y152" i="13"/>
  <c r="Y148" i="13"/>
  <c r="Y144" i="13"/>
  <c r="Y140" i="13"/>
  <c r="Y136" i="13"/>
  <c r="Y120" i="13"/>
  <c r="Y118" i="13"/>
  <c r="Y116" i="13"/>
  <c r="Y96" i="13"/>
  <c r="Y80" i="13"/>
  <c r="Y64" i="13"/>
  <c r="Y48" i="13"/>
  <c r="Y32" i="13"/>
  <c r="Y16" i="13"/>
  <c r="Y202" i="13"/>
  <c r="Y182" i="13"/>
  <c r="Y132" i="13"/>
  <c r="Y112" i="13"/>
  <c r="Y108" i="13"/>
  <c r="Y92" i="13"/>
  <c r="Y76" i="13"/>
  <c r="Y60" i="13"/>
  <c r="Y44" i="13"/>
  <c r="Y28" i="13"/>
  <c r="Y12" i="13"/>
  <c r="Y135" i="13"/>
  <c r="Y127" i="13"/>
  <c r="Y119" i="13"/>
  <c r="Y111" i="13"/>
  <c r="Y103" i="13"/>
  <c r="Y95" i="13"/>
  <c r="Y87" i="13"/>
  <c r="Y79" i="13"/>
  <c r="Y71" i="13"/>
  <c r="Y63" i="13"/>
  <c r="Y55" i="13"/>
  <c r="Y47" i="13"/>
  <c r="Y39" i="13"/>
  <c r="Y31" i="13"/>
  <c r="Y23" i="13"/>
  <c r="Y15" i="13"/>
  <c r="Y11" i="13"/>
  <c r="C16" i="15" l="1"/>
  <c r="AS13" i="10"/>
  <c r="E17" i="15"/>
  <c r="AU14" i="10"/>
  <c r="E18" i="15"/>
  <c r="AU15" i="10"/>
  <c r="E16" i="15"/>
  <c r="AU13" i="10"/>
  <c r="C18" i="15"/>
  <c r="AS15" i="10"/>
  <c r="C17" i="15"/>
  <c r="AS14" i="10"/>
  <c r="D17" i="15" s="1"/>
  <c r="V4" i="15" s="1"/>
  <c r="AO23" i="10"/>
  <c r="AR22" i="10"/>
  <c r="F18" i="14"/>
  <c r="V11" i="14" s="1"/>
  <c r="D18" i="12"/>
  <c r="AB5" i="12" s="1"/>
  <c r="AB7" i="13"/>
  <c r="AB9" i="13"/>
  <c r="AB16" i="13"/>
  <c r="AB18" i="13"/>
  <c r="AB15" i="13"/>
  <c r="AB14" i="13"/>
  <c r="AB10" i="13"/>
  <c r="AB12" i="13"/>
  <c r="AB13" i="13"/>
  <c r="AB11" i="13"/>
  <c r="AB20" i="13"/>
  <c r="AB21" i="13"/>
  <c r="AB6" i="13"/>
  <c r="AB8" i="13"/>
  <c r="AB23" i="13"/>
  <c r="AB17" i="13"/>
  <c r="AB22" i="13"/>
  <c r="AB19" i="13"/>
  <c r="AH24" i="10"/>
  <c r="AI28" i="10" s="1"/>
  <c r="D17" i="14"/>
  <c r="V4" i="14" s="1"/>
  <c r="AM23" i="10"/>
  <c r="D16" i="15"/>
  <c r="V3" i="15" s="1"/>
  <c r="AJ17" i="10"/>
  <c r="E4" i="13" s="1"/>
  <c r="AI14" i="10"/>
  <c r="C17" i="12"/>
  <c r="D16" i="14"/>
  <c r="V3" i="14" s="1"/>
  <c r="AM22" i="10"/>
  <c r="AI17" i="10"/>
  <c r="D4" i="13" s="1"/>
  <c r="F17" i="14"/>
  <c r="V10" i="14" s="1"/>
  <c r="D11" i="16"/>
  <c r="E17" i="16"/>
  <c r="E18" i="16"/>
  <c r="C17" i="16"/>
  <c r="F11" i="16"/>
  <c r="E16" i="16"/>
  <c r="AH17" i="10"/>
  <c r="C4" i="13" s="1"/>
  <c r="A7" i="9"/>
  <c r="A8" i="9"/>
  <c r="A9" i="9"/>
  <c r="A10" i="9"/>
  <c r="E3" i="10"/>
  <c r="AR23" i="10" l="1"/>
  <c r="AO24" i="10"/>
  <c r="AT32" i="10" a="1"/>
  <c r="AT32" i="10" s="1"/>
  <c r="F25" i="15" s="1"/>
  <c r="AR31" i="10" a="1"/>
  <c r="AR31" i="10" s="1"/>
  <c r="D24" i="15" s="1"/>
  <c r="AT33" i="10" a="1"/>
  <c r="AT33" i="10" s="1"/>
  <c r="F26" i="15" s="1"/>
  <c r="AT31" i="10" a="1"/>
  <c r="AT31" i="10" s="1"/>
  <c r="F24" i="15" s="1"/>
  <c r="AR33" i="10" a="1"/>
  <c r="AR33" i="10" s="1"/>
  <c r="D26" i="15" s="1"/>
  <c r="AR32" i="10" a="1"/>
  <c r="AR32" i="10" s="1"/>
  <c r="D25" i="15" s="1"/>
  <c r="AH31" i="10" a="1"/>
  <c r="AH31" i="10" s="1"/>
  <c r="D24" i="12" s="1"/>
  <c r="AJ31" i="10" a="1"/>
  <c r="AJ31" i="10" s="1"/>
  <c r="F24" i="12" s="1"/>
  <c r="AJ33" i="10" a="1"/>
  <c r="AJ33" i="10" s="1"/>
  <c r="F26" i="12" s="1"/>
  <c r="AH33" i="10" a="1"/>
  <c r="AH33" i="10" s="1"/>
  <c r="D26" i="12" s="1"/>
  <c r="AJ32" i="10" a="1"/>
  <c r="AJ32" i="10" s="1"/>
  <c r="F25" i="12" s="1"/>
  <c r="AH32" i="10" a="1"/>
  <c r="AH32" i="10" s="1"/>
  <c r="D25" i="12" s="1"/>
  <c r="J3" i="10"/>
  <c r="C1" i="14" s="1"/>
  <c r="C1" i="12"/>
  <c r="F17" i="15"/>
  <c r="V10" i="15" s="1"/>
  <c r="AT23" i="10"/>
  <c r="D16" i="12"/>
  <c r="AB3" i="12" s="1"/>
  <c r="AH22" i="10"/>
  <c r="AM24" i="10"/>
  <c r="D18" i="14"/>
  <c r="V5" i="14" s="1"/>
  <c r="AJ23" i="10"/>
  <c r="F17" i="12"/>
  <c r="AB10" i="12" s="1"/>
  <c r="F16" i="15"/>
  <c r="V9" i="15" s="1"/>
  <c r="AT22" i="10"/>
  <c r="F18" i="15"/>
  <c r="V11" i="15" s="1"/>
  <c r="AT24" i="10"/>
  <c r="D18" i="15"/>
  <c r="V5" i="15" s="1"/>
  <c r="AR24" i="10"/>
  <c r="AO22" i="10"/>
  <c r="F16" i="14"/>
  <c r="V9" i="14" s="1"/>
  <c r="F16" i="12"/>
  <c r="AB9" i="12" s="1"/>
  <c r="AJ22" i="10"/>
  <c r="AJ24" i="10"/>
  <c r="F18" i="12"/>
  <c r="AB11" i="12" s="1"/>
  <c r="AH23" i="10"/>
  <c r="AI27" i="10" s="1"/>
  <c r="D17" i="12"/>
  <c r="AB4" i="12" s="1"/>
  <c r="D16" i="16"/>
  <c r="V3" i="16" s="1"/>
  <c r="AW22" i="10"/>
  <c r="D17" i="16"/>
  <c r="V4" i="16" s="1"/>
  <c r="AW23" i="10"/>
  <c r="F17" i="16"/>
  <c r="V10" i="16" s="1"/>
  <c r="AY23" i="10"/>
  <c r="D18" i="16"/>
  <c r="V5" i="16" s="1"/>
  <c r="AW24" i="10"/>
  <c r="F16" i="16"/>
  <c r="V9" i="16" s="1"/>
  <c r="AY22" i="10"/>
  <c r="F18" i="16"/>
  <c r="V11" i="16" s="1"/>
  <c r="AY24" i="10"/>
  <c r="R8" i="9"/>
  <c r="BH8" i="9" s="1"/>
  <c r="P8" i="9"/>
  <c r="AK8" i="9" s="1"/>
  <c r="P7" i="9"/>
  <c r="AK7" i="9" s="1"/>
  <c r="R7" i="9"/>
  <c r="BH7" i="9" s="1"/>
  <c r="P10" i="9"/>
  <c r="AK10" i="9" s="1"/>
  <c r="R10" i="9"/>
  <c r="BH10" i="9" s="1"/>
  <c r="R9" i="9"/>
  <c r="BH9" i="9" s="1"/>
  <c r="P9" i="9"/>
  <c r="AK9" i="9" s="1"/>
  <c r="O3" i="10"/>
  <c r="AN4" i="10"/>
  <c r="P6" i="9"/>
  <c r="AK6" i="9" s="1"/>
  <c r="R6" i="9"/>
  <c r="AI4" i="10"/>
  <c r="AH9" i="10"/>
  <c r="D11" i="12" s="1"/>
  <c r="AN7" i="9" l="1" a="1"/>
  <c r="AN8" i="9" s="1"/>
  <c r="BH6" i="9"/>
  <c r="AB17" i="9"/>
  <c r="N19" i="11" s="1"/>
  <c r="AB16" i="9"/>
  <c r="N18" i="11" s="1"/>
  <c r="AB15" i="9"/>
  <c r="N17" i="11" s="1"/>
  <c r="AN18" i="9"/>
  <c r="AN12" i="9"/>
  <c r="AN13" i="9"/>
  <c r="AN10" i="9"/>
  <c r="AN15" i="9"/>
  <c r="AN11" i="9"/>
  <c r="BK7" i="9" a="1"/>
  <c r="AS4" i="10"/>
  <c r="C1" i="15"/>
  <c r="AB5" i="9"/>
  <c r="C17" i="11" s="1"/>
  <c r="AB7" i="9"/>
  <c r="C19" i="11" s="1"/>
  <c r="AB6" i="9"/>
  <c r="C18" i="11" s="1"/>
  <c r="AJ9" i="10"/>
  <c r="F11" i="12" s="1"/>
  <c r="AN19" i="9" l="1"/>
  <c r="AN16" i="9"/>
  <c r="AN14" i="9"/>
  <c r="AN7" i="9"/>
  <c r="AN9" i="9"/>
  <c r="AN17" i="9"/>
  <c r="BK8" i="9"/>
  <c r="BK17" i="9"/>
  <c r="BK15" i="9"/>
  <c r="BK14" i="9"/>
  <c r="BK11" i="9"/>
  <c r="BK9" i="9"/>
  <c r="BK16" i="9"/>
  <c r="BK19" i="9"/>
  <c r="BK12" i="9"/>
  <c r="BK13" i="9"/>
  <c r="BK10" i="9"/>
  <c r="BK7" i="9"/>
  <c r="BK18"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nlanrigg</author>
  </authors>
  <commentList>
    <comment ref="A1" authorId="0" shapeId="0" xr:uid="{D43ACD60-FED4-4DB4-A5E0-E67357A47936}">
      <text>
        <r>
          <rPr>
            <b/>
            <sz val="14"/>
            <color indexed="81"/>
            <rFont val="Calibri"/>
            <family val="2"/>
            <scheme val="minor"/>
          </rPr>
          <t xml:space="preserve">Cow Calving Record
</t>
        </r>
        <r>
          <rPr>
            <sz val="14"/>
            <color indexed="81"/>
            <rFont val="Calibri"/>
            <family val="2"/>
            <scheme val="minor"/>
          </rPr>
          <t>This master sheet can have calving information entered for the previous 4 years. Data can be copied and pasted in from an excel spreadsheet.
A calving interval, age at first calving, calving period and age profile are all calculated automatically and shown in separate sheets.</t>
        </r>
        <r>
          <rPr>
            <sz val="9"/>
            <color indexed="81"/>
            <rFont val="Tahoma"/>
            <family val="2"/>
          </rPr>
          <t xml:space="preserve">
</t>
        </r>
      </text>
    </comment>
    <comment ref="J1" authorId="0" shapeId="0" xr:uid="{ABD702B9-B181-4D79-A4BE-23A5F5A97992}">
      <text>
        <r>
          <rPr>
            <b/>
            <sz val="9"/>
            <color indexed="81"/>
            <rFont val="Tahoma"/>
            <family val="2"/>
          </rPr>
          <t>Start Year</t>
        </r>
        <r>
          <rPr>
            <sz val="9"/>
            <color indexed="81"/>
            <rFont val="Tahoma"/>
            <family val="2"/>
          </rPr>
          <t xml:space="preserve">
Enter the latest year of calving data, the previous 3 years will be automatically entered</t>
        </r>
      </text>
    </comment>
    <comment ref="A4" authorId="0" shapeId="0" xr:uid="{10C7CBB6-CF72-4C75-86FE-EA9150A98093}">
      <text>
        <r>
          <rPr>
            <b/>
            <sz val="9"/>
            <color indexed="81"/>
            <rFont val="Tahoma"/>
            <family val="2"/>
          </rPr>
          <t>Cow Number</t>
        </r>
        <r>
          <rPr>
            <sz val="9"/>
            <color indexed="81"/>
            <rFont val="Tahoma"/>
            <family val="2"/>
          </rPr>
          <t xml:space="preserve">
Can be Management Tag, full tag or just a number
</t>
        </r>
      </text>
    </comment>
    <comment ref="B4" authorId="0" shapeId="0" xr:uid="{356E922C-25BD-47EA-8E0A-FFFF052D191E}">
      <text>
        <r>
          <rPr>
            <b/>
            <sz val="9"/>
            <color indexed="81"/>
            <rFont val="Tahoma"/>
            <family val="2"/>
          </rPr>
          <t>Cow Weight</t>
        </r>
        <r>
          <rPr>
            <sz val="9"/>
            <color indexed="81"/>
            <rFont val="Tahoma"/>
            <family val="2"/>
          </rPr>
          <t xml:space="preserve">
If entered in Kg can be used to calculate a ration of calf weight to Dam weight at weaning (target 50%)</t>
        </r>
      </text>
    </comment>
    <comment ref="C4" authorId="0" shapeId="0" xr:uid="{BEA7FEE0-D85F-4C2F-B1B3-1C7125350EC1}">
      <text>
        <r>
          <rPr>
            <b/>
            <sz val="9"/>
            <color indexed="81"/>
            <rFont val="Tahoma"/>
            <family val="2"/>
          </rPr>
          <t xml:space="preserve">Cows Date of Birth
</t>
        </r>
        <r>
          <rPr>
            <sz val="9"/>
            <color indexed="81"/>
            <rFont val="Tahoma"/>
            <family val="2"/>
          </rPr>
          <t xml:space="preserve">Enter the date of birth of the cows
</t>
        </r>
      </text>
    </comment>
    <comment ref="D4" authorId="0" shapeId="0" xr:uid="{FF03E02D-9F05-4C34-8267-B1CDD1A9EEFE}">
      <text>
        <r>
          <rPr>
            <b/>
            <sz val="9"/>
            <color indexed="81"/>
            <rFont val="Tahoma"/>
            <family val="2"/>
          </rPr>
          <t>Date of Calving</t>
        </r>
        <r>
          <rPr>
            <sz val="9"/>
            <color indexed="81"/>
            <rFont val="Tahoma"/>
            <family val="2"/>
          </rPr>
          <t xml:space="preserve">
Enter the calving dates for each year this will calculate calving interval, calving profile and age at first calving if less than 36 months
</t>
        </r>
      </text>
    </comment>
    <comment ref="F4" authorId="0" shapeId="0" xr:uid="{3CD9FBFA-859B-4A31-B589-6C0C096C7615}">
      <text>
        <r>
          <rPr>
            <b/>
            <sz val="9"/>
            <color indexed="81"/>
            <rFont val="Tahoma"/>
            <family val="2"/>
          </rPr>
          <t>Dead Calf or Barren</t>
        </r>
        <r>
          <rPr>
            <sz val="9"/>
            <color indexed="81"/>
            <rFont val="Tahoma"/>
            <family val="2"/>
          </rPr>
          <t xml:space="preserve">
Enter a zero "0"if the re is a dead calf or calf death before sale. Enter a "B" if the cow is barren and has no calf
</t>
        </r>
      </text>
    </comment>
    <comment ref="G4" authorId="0" shapeId="0" xr:uid="{F7587651-3FD3-4E32-BDC3-7A0BB9122D70}">
      <text>
        <r>
          <rPr>
            <b/>
            <sz val="9"/>
            <color indexed="81"/>
            <rFont val="Tahoma"/>
            <family val="2"/>
          </rPr>
          <t>Calving Period Spring or Autumn</t>
        </r>
        <r>
          <rPr>
            <sz val="9"/>
            <color indexed="81"/>
            <rFont val="Tahoma"/>
            <family val="2"/>
          </rPr>
          <t xml:space="preserve">
Enter a "A" if Autumn calving and a "S" if Spring calving
</t>
        </r>
      </text>
    </comment>
    <comment ref="H4" authorId="0" shapeId="0" xr:uid="{37008671-632F-4FB2-BF21-775E5C34C35D}">
      <text>
        <r>
          <rPr>
            <b/>
            <sz val="9"/>
            <color indexed="81"/>
            <rFont val="Tahoma"/>
            <family val="2"/>
          </rPr>
          <t xml:space="preserve">Calving Interval
</t>
        </r>
        <r>
          <rPr>
            <sz val="9"/>
            <color indexed="81"/>
            <rFont val="Tahoma"/>
            <family val="2"/>
          </rPr>
          <t xml:space="preserve">Worked out from previous calving date in days
</t>
        </r>
      </text>
    </comment>
    <comment ref="I4" authorId="0" shapeId="0" xr:uid="{21A160F8-262C-4459-ABEC-C4BFB4EF68AD}">
      <text>
        <r>
          <rPr>
            <b/>
            <sz val="9"/>
            <color indexed="81"/>
            <rFont val="Tahoma"/>
            <family val="2"/>
          </rPr>
          <t>Date of Calving</t>
        </r>
        <r>
          <rPr>
            <sz val="9"/>
            <color indexed="81"/>
            <rFont val="Tahoma"/>
            <family val="2"/>
          </rPr>
          <t xml:space="preserve">
Enter the calving dates for each year this will calculate calving interval, calving profile and age at first calving if less than 36 months
</t>
        </r>
      </text>
    </comment>
    <comment ref="K4" authorId="0" shapeId="0" xr:uid="{989CEC1A-FBC8-40BD-A1FA-34EB6D6B0B16}">
      <text>
        <r>
          <rPr>
            <b/>
            <sz val="9"/>
            <color indexed="81"/>
            <rFont val="Tahoma"/>
            <family val="2"/>
          </rPr>
          <t>Dead Calf or Barren</t>
        </r>
        <r>
          <rPr>
            <sz val="9"/>
            <color indexed="81"/>
            <rFont val="Tahoma"/>
            <family val="2"/>
          </rPr>
          <t xml:space="preserve">
Enter a zero "0"if the re is a dead calf or calf death before sale. Enter a "B" if the cow is barren and has no calf
</t>
        </r>
      </text>
    </comment>
    <comment ref="L4" authorId="0" shapeId="0" xr:uid="{979DF0C2-76C7-4079-9A2E-7EE0613B8EC9}">
      <text>
        <r>
          <rPr>
            <b/>
            <sz val="9"/>
            <color indexed="81"/>
            <rFont val="Tahoma"/>
            <family val="2"/>
          </rPr>
          <t>Calving Period Spring or Autumn</t>
        </r>
        <r>
          <rPr>
            <sz val="9"/>
            <color indexed="81"/>
            <rFont val="Tahoma"/>
            <family val="2"/>
          </rPr>
          <t xml:space="preserve">
Enter a "A" if Autumn calving and a "S" if Spring calving</t>
        </r>
      </text>
    </comment>
    <comment ref="M4" authorId="0" shapeId="0" xr:uid="{20A5445C-93AF-43FD-8155-AAEB04789140}">
      <text>
        <r>
          <rPr>
            <b/>
            <sz val="9"/>
            <color indexed="81"/>
            <rFont val="Tahoma"/>
            <family val="2"/>
          </rPr>
          <t>Calving Interval</t>
        </r>
        <r>
          <rPr>
            <sz val="9"/>
            <color indexed="81"/>
            <rFont val="Tahoma"/>
            <family val="2"/>
          </rPr>
          <t xml:space="preserve">
Worked out from previous calving date in days
</t>
        </r>
      </text>
    </comment>
    <comment ref="N4" authorId="0" shapeId="0" xr:uid="{EDACD427-4E99-4DC5-B9F0-573360E17918}">
      <text>
        <r>
          <rPr>
            <b/>
            <sz val="9"/>
            <color indexed="81"/>
            <rFont val="Tahoma"/>
            <family val="2"/>
          </rPr>
          <t>Date of Calving</t>
        </r>
        <r>
          <rPr>
            <sz val="9"/>
            <color indexed="81"/>
            <rFont val="Tahoma"/>
            <family val="2"/>
          </rPr>
          <t xml:space="preserve">
Enter the calving dates for each year this will calculate calving interval, calving profile and age at first calving if less than 36 months</t>
        </r>
      </text>
    </comment>
    <comment ref="P4" authorId="0" shapeId="0" xr:uid="{9FFD8DB0-9C04-4FE3-AB01-9C5DDDF4AA43}">
      <text>
        <r>
          <rPr>
            <b/>
            <sz val="9"/>
            <color indexed="81"/>
            <rFont val="Tahoma"/>
            <family val="2"/>
          </rPr>
          <t>Dead Calf or Barren</t>
        </r>
        <r>
          <rPr>
            <sz val="9"/>
            <color indexed="81"/>
            <rFont val="Tahoma"/>
            <family val="2"/>
          </rPr>
          <t xml:space="preserve">
Enter a zero "0"if the re is a dead calf or calf death before sale. Enter a "B" if the cow is barren and has no calf
</t>
        </r>
      </text>
    </comment>
    <comment ref="Q4" authorId="0" shapeId="0" xr:uid="{BF5895B4-94A1-4C93-A83D-4FA1566D49E4}">
      <text>
        <r>
          <rPr>
            <b/>
            <sz val="9"/>
            <color indexed="81"/>
            <rFont val="Tahoma"/>
            <family val="2"/>
          </rPr>
          <t>Calving Period Spring or Autumn</t>
        </r>
        <r>
          <rPr>
            <sz val="9"/>
            <color indexed="81"/>
            <rFont val="Tahoma"/>
            <family val="2"/>
          </rPr>
          <t xml:space="preserve">
Enter a "A" if Autumn calving and a "S" if Spring calving
</t>
        </r>
      </text>
    </comment>
    <comment ref="R4" authorId="0" shapeId="0" xr:uid="{0C3E9775-FF78-43B7-B6FA-792051B8A0F9}">
      <text>
        <r>
          <rPr>
            <b/>
            <sz val="9"/>
            <color indexed="81"/>
            <rFont val="Tahoma"/>
            <family val="2"/>
          </rPr>
          <t>Calving Interval</t>
        </r>
        <r>
          <rPr>
            <sz val="9"/>
            <color indexed="81"/>
            <rFont val="Tahoma"/>
            <family val="2"/>
          </rPr>
          <t xml:space="preserve">
Worked out from previous calving date in days
</t>
        </r>
      </text>
    </comment>
    <comment ref="S4" authorId="0" shapeId="0" xr:uid="{E435EA11-D795-460E-A154-09D9736B9E7D}">
      <text>
        <r>
          <rPr>
            <b/>
            <sz val="9"/>
            <color indexed="81"/>
            <rFont val="Tahoma"/>
            <family val="2"/>
          </rPr>
          <t>Date of Calving</t>
        </r>
        <r>
          <rPr>
            <sz val="9"/>
            <color indexed="81"/>
            <rFont val="Tahoma"/>
            <family val="2"/>
          </rPr>
          <t xml:space="preserve">
Enter the calving dates for each year this will calculate calving interval, calving profile and age at first calving if less than 36 months</t>
        </r>
      </text>
    </comment>
    <comment ref="U4" authorId="0" shapeId="0" xr:uid="{84CC855B-D6E1-4550-8399-5024751C65B0}">
      <text>
        <r>
          <rPr>
            <b/>
            <sz val="9"/>
            <color indexed="81"/>
            <rFont val="Tahoma"/>
            <family val="2"/>
          </rPr>
          <t>Dead Calf or Barren</t>
        </r>
        <r>
          <rPr>
            <sz val="9"/>
            <color indexed="81"/>
            <rFont val="Tahoma"/>
            <family val="2"/>
          </rPr>
          <t xml:space="preserve">
Enter a zero "0"if the re is a dead calf or calf death before sale. Enter a "B" if the cow is barren and has no calf</t>
        </r>
      </text>
    </comment>
    <comment ref="V4" authorId="0" shapeId="0" xr:uid="{AC2A5E05-A3BF-4D42-ADB2-0C54EF9F581D}">
      <text>
        <r>
          <rPr>
            <b/>
            <sz val="9"/>
            <color indexed="81"/>
            <rFont val="Tahoma"/>
            <family val="2"/>
          </rPr>
          <t>Calving Period Spring or Autumn</t>
        </r>
        <r>
          <rPr>
            <sz val="9"/>
            <color indexed="81"/>
            <rFont val="Tahoma"/>
            <family val="2"/>
          </rPr>
          <t xml:space="preserve">
Enter a "A" if Autumn calving and a "S" if Spring calving
</t>
        </r>
      </text>
    </comment>
    <comment ref="W4" authorId="0" shapeId="0" xr:uid="{4EACD353-314E-46DD-AD68-B505FBCCA582}">
      <text>
        <r>
          <rPr>
            <b/>
            <sz val="9"/>
            <color indexed="81"/>
            <rFont val="Tahoma"/>
            <family val="2"/>
          </rPr>
          <t>Age at First Calving</t>
        </r>
        <r>
          <rPr>
            <sz val="9"/>
            <color indexed="81"/>
            <rFont val="Tahoma"/>
            <family val="2"/>
          </rPr>
          <t xml:space="preserve">
Calculated from the earliest calving date and date of birth. If greater than 36 months then ignored.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nlanrigg</author>
  </authors>
  <commentList>
    <comment ref="A1" authorId="0" shapeId="0" xr:uid="{857D9E6C-8BA6-42ED-959A-2E397DCD34E6}">
      <text>
        <r>
          <rPr>
            <b/>
            <sz val="12"/>
            <color indexed="81"/>
            <rFont val="Calibri"/>
            <family val="2"/>
            <scheme val="minor"/>
          </rPr>
          <t xml:space="preserve">Calf Weights &amp; LWG
</t>
        </r>
        <r>
          <rPr>
            <sz val="12"/>
            <color indexed="81"/>
            <rFont val="Calibri"/>
            <family val="2"/>
            <scheme val="minor"/>
          </rPr>
          <t>This sheet takes the latest calving information using cow information already entered. Calf number and details need to be entered to match the cow. The sheet calculates liveweight gains and shows the grades which are reported on separate sheets.</t>
        </r>
        <r>
          <rPr>
            <sz val="9"/>
            <color indexed="81"/>
            <rFont val="Tahoma"/>
            <family val="2"/>
          </rPr>
          <t xml:space="preserve">
</t>
        </r>
      </text>
    </comment>
    <comment ref="A4" authorId="0" shapeId="0" xr:uid="{8B06E6E5-99D2-4118-8CC8-3006CE9CD9A1}">
      <text>
        <r>
          <rPr>
            <b/>
            <sz val="9"/>
            <color indexed="81"/>
            <rFont val="Tahoma"/>
            <family val="2"/>
          </rPr>
          <t xml:space="preserve">Calf Number
</t>
        </r>
        <r>
          <rPr>
            <sz val="9"/>
            <color indexed="81"/>
            <rFont val="Tahoma"/>
            <family val="2"/>
          </rPr>
          <t xml:space="preserve">Enter calf number corresponding to the cow in the next column. Can be copied and pasted from Excel.
</t>
        </r>
      </text>
    </comment>
    <comment ref="B4" authorId="0" shapeId="0" xr:uid="{E4B655DD-07A9-4E3A-B653-A2CC768D4DAA}">
      <text>
        <r>
          <rPr>
            <b/>
            <sz val="9"/>
            <color indexed="81"/>
            <rFont val="Tahoma"/>
            <family val="2"/>
          </rPr>
          <t xml:space="preserve">Cow Number
</t>
        </r>
        <r>
          <rPr>
            <sz val="9"/>
            <color indexed="81"/>
            <rFont val="Tahoma"/>
            <family val="2"/>
          </rPr>
          <t>Automatically copied from Calving Record sheet</t>
        </r>
        <r>
          <rPr>
            <b/>
            <sz val="9"/>
            <color indexed="81"/>
            <rFont val="Tahoma"/>
            <family val="2"/>
          </rPr>
          <t>.</t>
        </r>
        <r>
          <rPr>
            <sz val="9"/>
            <color indexed="81"/>
            <rFont val="Tahoma"/>
            <family val="2"/>
          </rPr>
          <t xml:space="preserve">
</t>
        </r>
      </text>
    </comment>
    <comment ref="C4" authorId="0" shapeId="0" xr:uid="{1F1F8F4C-489C-436F-A84D-71C0D666EDD4}">
      <text>
        <r>
          <rPr>
            <b/>
            <sz val="9"/>
            <color indexed="81"/>
            <rFont val="Tahoma"/>
            <family val="2"/>
          </rPr>
          <t xml:space="preserve">Dam Weight
</t>
        </r>
        <r>
          <rPr>
            <sz val="9"/>
            <color indexed="81"/>
            <rFont val="Tahoma"/>
            <family val="2"/>
          </rPr>
          <t xml:space="preserve">Automatically copied from the Calving Record sheet.
</t>
        </r>
      </text>
    </comment>
    <comment ref="D4" authorId="0" shapeId="0" xr:uid="{36B63D3D-9AB7-45EF-911A-C64A74B0EF85}">
      <text>
        <r>
          <rPr>
            <b/>
            <sz val="9"/>
            <color indexed="81"/>
            <rFont val="Tahoma"/>
            <family val="2"/>
          </rPr>
          <t>Date of Calving</t>
        </r>
        <r>
          <rPr>
            <sz val="9"/>
            <color indexed="81"/>
            <rFont val="Tahoma"/>
            <family val="2"/>
          </rPr>
          <t xml:space="preserve">
Automatically copied from the Calving Record sheet.</t>
        </r>
      </text>
    </comment>
    <comment ref="F4" authorId="0" shapeId="0" xr:uid="{0E96F4D1-925E-4375-A4BA-18D58CD19A53}">
      <text>
        <r>
          <rPr>
            <b/>
            <sz val="9"/>
            <color indexed="81"/>
            <rFont val="Tahoma"/>
            <family val="2"/>
          </rPr>
          <t>Birth Weight</t>
        </r>
        <r>
          <rPr>
            <sz val="9"/>
            <color indexed="81"/>
            <rFont val="Tahoma"/>
            <family val="2"/>
          </rPr>
          <t xml:space="preserve">
Enter actual or estimated birth weight (Kg)</t>
        </r>
      </text>
    </comment>
    <comment ref="G4" authorId="0" shapeId="0" xr:uid="{0DC67E0D-7CB5-46D5-8474-09F447AAB4E2}">
      <text>
        <r>
          <rPr>
            <b/>
            <sz val="9"/>
            <color indexed="81"/>
            <rFont val="Tahoma"/>
            <family val="2"/>
          </rPr>
          <t>Spring/ Autumn</t>
        </r>
        <r>
          <rPr>
            <sz val="9"/>
            <color indexed="81"/>
            <rFont val="Tahoma"/>
            <family val="2"/>
          </rPr>
          <t xml:space="preserve">
Automatically copied from the Calving Record sheet.</t>
        </r>
      </text>
    </comment>
    <comment ref="H4" authorId="0" shapeId="0" xr:uid="{97D7DA53-9C1B-403B-96CF-5141BA342D3F}">
      <text>
        <r>
          <rPr>
            <b/>
            <sz val="9"/>
            <color indexed="81"/>
            <rFont val="Tahoma"/>
            <family val="2"/>
          </rPr>
          <t>Weaning Weight</t>
        </r>
        <r>
          <rPr>
            <sz val="9"/>
            <color indexed="81"/>
            <rFont val="Tahoma"/>
            <family val="2"/>
          </rPr>
          <t xml:space="preserve">
Enter weaning weight if known (Kg)</t>
        </r>
      </text>
    </comment>
    <comment ref="I4" authorId="0" shapeId="0" xr:uid="{19AE19D0-900F-4EB3-BBDD-C50F1AD017A4}">
      <text>
        <r>
          <rPr>
            <b/>
            <sz val="9"/>
            <color indexed="81"/>
            <rFont val="Tahoma"/>
            <family val="2"/>
          </rPr>
          <t>Weaning Date</t>
        </r>
        <r>
          <rPr>
            <sz val="9"/>
            <color indexed="81"/>
            <rFont val="Tahoma"/>
            <family val="2"/>
          </rPr>
          <t xml:space="preserve">
Enter weaning date</t>
        </r>
      </text>
    </comment>
    <comment ref="J4" authorId="0" shapeId="0" xr:uid="{D48F448A-59EF-4894-8706-1CA3EAE96BC0}">
      <text>
        <r>
          <rPr>
            <b/>
            <sz val="9"/>
            <color indexed="81"/>
            <rFont val="Tahoma"/>
            <family val="2"/>
          </rPr>
          <t>Dead (D) Weight</t>
        </r>
        <r>
          <rPr>
            <sz val="9"/>
            <color indexed="81"/>
            <rFont val="Tahoma"/>
            <family val="2"/>
          </rPr>
          <t xml:space="preserve">
Enter a "D" if sale weight is dead weight</t>
        </r>
      </text>
    </comment>
    <comment ref="K4" authorId="0" shapeId="0" xr:uid="{61DB0D17-4161-4147-91AC-72BED748E41D}">
      <text>
        <r>
          <rPr>
            <b/>
            <sz val="9"/>
            <color indexed="81"/>
            <rFont val="Tahoma"/>
            <family val="2"/>
          </rPr>
          <t>Sale Weight</t>
        </r>
        <r>
          <rPr>
            <sz val="9"/>
            <color indexed="81"/>
            <rFont val="Tahoma"/>
            <family val="2"/>
          </rPr>
          <t xml:space="preserve">
Enter sale weight either dead weight or liveweight.</t>
        </r>
      </text>
    </comment>
    <comment ref="L4" authorId="0" shapeId="0" xr:uid="{B592E719-FC0E-4EC5-A24A-D68653E08CF4}">
      <text>
        <r>
          <rPr>
            <b/>
            <sz val="9"/>
            <color indexed="81"/>
            <rFont val="Tahoma"/>
            <family val="2"/>
          </rPr>
          <t>KO%</t>
        </r>
        <r>
          <rPr>
            <sz val="9"/>
            <color indexed="81"/>
            <rFont val="Tahoma"/>
            <family val="2"/>
          </rPr>
          <t xml:space="preserve">
KO% is entered as 50%. It can be overwritten if known. The cells are colour coded. Yellow 50%, higher and better go green, poorer and smaller red.</t>
        </r>
      </text>
    </comment>
    <comment ref="M4" authorId="0" shapeId="0" xr:uid="{719251A5-1DD3-44EB-A934-6147A6D3D3E0}">
      <text>
        <r>
          <rPr>
            <b/>
            <sz val="9"/>
            <color indexed="81"/>
            <rFont val="Tahoma"/>
            <family val="2"/>
          </rPr>
          <t>Live weight</t>
        </r>
        <r>
          <rPr>
            <sz val="9"/>
            <color indexed="81"/>
            <rFont val="Tahoma"/>
            <family val="2"/>
          </rPr>
          <t xml:space="preserve">
Calculated from previous cells</t>
        </r>
      </text>
    </comment>
    <comment ref="N4" authorId="0" shapeId="0" xr:uid="{BB94B680-9EE3-49EC-89E4-55E348E93092}">
      <text>
        <r>
          <rPr>
            <b/>
            <sz val="9"/>
            <color indexed="81"/>
            <rFont val="Tahoma"/>
            <family val="2"/>
          </rPr>
          <t>Sale Date</t>
        </r>
        <r>
          <rPr>
            <sz val="9"/>
            <color indexed="81"/>
            <rFont val="Tahoma"/>
            <family val="2"/>
          </rPr>
          <t xml:space="preserve">
Enter sale date to calculate Liveweight gains</t>
        </r>
      </text>
    </comment>
    <comment ref="O4" authorId="0" shapeId="0" xr:uid="{2D98728F-964E-46DE-A878-441070CA9278}">
      <text>
        <r>
          <rPr>
            <b/>
            <sz val="9"/>
            <color indexed="81"/>
            <rFont val="Tahoma"/>
            <family val="2"/>
          </rPr>
          <t>Grade</t>
        </r>
        <r>
          <rPr>
            <sz val="9"/>
            <color indexed="81"/>
            <rFont val="Tahoma"/>
            <family val="2"/>
          </rPr>
          <t xml:space="preserve">
Enter the grade via a drop down list. The grading system used can be selected from the drop down list above the column</t>
        </r>
      </text>
    </comment>
    <comment ref="P4" authorId="0" shapeId="0" xr:uid="{FC33BB02-F649-41A8-8971-E44B767CB22D}">
      <text>
        <r>
          <rPr>
            <b/>
            <sz val="9"/>
            <color indexed="81"/>
            <rFont val="Tahoma"/>
            <family val="2"/>
          </rPr>
          <t>DLWG to weaning</t>
        </r>
        <r>
          <rPr>
            <sz val="9"/>
            <color indexed="81"/>
            <rFont val="Tahoma"/>
            <family val="2"/>
          </rPr>
          <t xml:space="preserve">
Liveweight gain calculated from birth to weaning
Green above average
Yellow average
Red below average</t>
        </r>
      </text>
    </comment>
    <comment ref="Q4" authorId="0" shapeId="0" xr:uid="{CA490CEC-D9DB-4C0B-954B-EF4F144C23C4}">
      <text>
        <r>
          <rPr>
            <b/>
            <sz val="9"/>
            <color indexed="81"/>
            <rFont val="Tahoma"/>
            <family val="2"/>
          </rPr>
          <t>DLWG to sale</t>
        </r>
        <r>
          <rPr>
            <sz val="9"/>
            <color indexed="81"/>
            <rFont val="Tahoma"/>
            <family val="2"/>
          </rPr>
          <t xml:space="preserve">
Livweight gain calculated from weaning to sale
Green above average
Yellow average
Red below average</t>
        </r>
      </text>
    </comment>
    <comment ref="R4" authorId="0" shapeId="0" xr:uid="{6402D0E8-93B5-490E-BC97-14911D85D05F}">
      <text>
        <r>
          <rPr>
            <b/>
            <sz val="9"/>
            <color indexed="81"/>
            <rFont val="Tahoma"/>
            <family val="2"/>
          </rPr>
          <t>Lifetime</t>
        </r>
        <r>
          <rPr>
            <sz val="9"/>
            <color indexed="81"/>
            <rFont val="Tahoma"/>
            <family val="2"/>
          </rPr>
          <t xml:space="preserve">
Lifetime weight gain, birth to sale.
Green above average
Yellow average
Red below average</t>
        </r>
      </text>
    </comment>
    <comment ref="S4" authorId="0" shapeId="0" xr:uid="{0FD50158-5B9D-4C37-85C3-BC35CC37B86F}">
      <text>
        <r>
          <rPr>
            <b/>
            <sz val="9"/>
            <color indexed="81"/>
            <rFont val="Tahoma"/>
            <family val="2"/>
          </rPr>
          <t>% cow weight</t>
        </r>
        <r>
          <rPr>
            <sz val="9"/>
            <color indexed="81"/>
            <rFont val="Tahoma"/>
            <family val="2"/>
          </rPr>
          <t xml:space="preserve">
Weaning weight of calf as a percentage of cow weight. Colour coded green 50% and above to red poor. Target 50%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nlanrigg</author>
  </authors>
  <commentList>
    <comment ref="B1" authorId="0" shapeId="0" xr:uid="{5C43DA78-06EC-46E8-A6A3-11D94A6B2092}">
      <text>
        <r>
          <rPr>
            <b/>
            <sz val="12"/>
            <color indexed="81"/>
            <rFont val="Calibri"/>
            <family val="2"/>
            <scheme val="minor"/>
          </rPr>
          <t xml:space="preserve">Calf Liveweight Gain and Grade
</t>
        </r>
        <r>
          <rPr>
            <sz val="12"/>
            <color indexed="81"/>
            <rFont val="Calibri"/>
            <family val="2"/>
            <scheme val="minor"/>
          </rPr>
          <t>This sheet shows liveweight from birth to sale, the range and maximum and minimum gains. Calf weaning weight is also shown as a percentage of Dam weight. Finally a graphical analysis of the grades entered. One will be populated depending on the grading system used.</t>
        </r>
      </text>
    </comment>
    <comment ref="B21" authorId="0" shapeId="0" xr:uid="{AD2DE0CC-8C18-4C4C-B3F8-B535257D820A}">
      <text>
        <r>
          <rPr>
            <b/>
            <sz val="9"/>
            <color indexed="81"/>
            <rFont val="Tahoma"/>
            <family val="2"/>
          </rPr>
          <t xml:space="preserve">% Dam Weight
</t>
        </r>
        <r>
          <rPr>
            <sz val="9"/>
            <color indexed="81"/>
            <rFont val="Tahoma"/>
            <family val="2"/>
          </rPr>
          <t xml:space="preserve">This is graphed into ranges and a minimum, maximum and average calculated. If over 50 a tick is shown in the cell.
</t>
        </r>
      </text>
    </comment>
    <comment ref="J21" authorId="0" shapeId="0" xr:uid="{703C6DE2-3FE4-4B48-B44A-69D0EC7A3539}">
      <text>
        <r>
          <rPr>
            <b/>
            <sz val="9"/>
            <color indexed="81"/>
            <rFont val="Tahoma"/>
            <family val="2"/>
          </rPr>
          <t xml:space="preserve">Grade
</t>
        </r>
        <r>
          <rPr>
            <sz val="9"/>
            <color indexed="81"/>
            <rFont val="Tahoma"/>
            <family val="2"/>
          </rPr>
          <t xml:space="preserve">The graph is populated depending on the grading system chosen.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<sst xmlns="http://schemas.openxmlformats.org/spreadsheetml/2006/main" count="899" uniqueCount="372">
  <si>
    <t>Making the most of Cattle Records</t>
  </si>
  <si>
    <t>Cattle Records on the farm provide a lot of useful information that can help the business</t>
  </si>
  <si>
    <t>Latest year</t>
  </si>
  <si>
    <t>Year</t>
  </si>
  <si>
    <t>Cow Number</t>
  </si>
  <si>
    <t>Date of calving</t>
  </si>
  <si>
    <t>Spring(S) Autumn(A)</t>
  </si>
  <si>
    <t>Calving Interval</t>
  </si>
  <si>
    <t>Spring</t>
  </si>
  <si>
    <t>Autumn</t>
  </si>
  <si>
    <t>S</t>
  </si>
  <si>
    <t>D</t>
  </si>
  <si>
    <t>A</t>
  </si>
  <si>
    <t>Calving Period</t>
  </si>
  <si>
    <t>Calves Alive</t>
  </si>
  <si>
    <t>Calves Dead</t>
  </si>
  <si>
    <t>E1</t>
  </si>
  <si>
    <t>E+1-</t>
  </si>
  <si>
    <t>E2</t>
  </si>
  <si>
    <t>E+1</t>
  </si>
  <si>
    <t>Calf Number</t>
  </si>
  <si>
    <t>Birth Weight</t>
  </si>
  <si>
    <t>Weaning Weight</t>
  </si>
  <si>
    <t>Sale Weight</t>
  </si>
  <si>
    <t>Sale Date</t>
  </si>
  <si>
    <t>Grade</t>
  </si>
  <si>
    <t>DLWG to weaning</t>
  </si>
  <si>
    <t>DLWG to sale</t>
  </si>
  <si>
    <t>E3</t>
  </si>
  <si>
    <t>E+1+</t>
  </si>
  <si>
    <t>Average LWG</t>
  </si>
  <si>
    <t>E4L</t>
  </si>
  <si>
    <t>E+2-</t>
  </si>
  <si>
    <t>Min</t>
  </si>
  <si>
    <t>E4H</t>
  </si>
  <si>
    <t>E+2</t>
  </si>
  <si>
    <t>Max</t>
  </si>
  <si>
    <t>E5L</t>
  </si>
  <si>
    <t>E+2+</t>
  </si>
  <si>
    <t>E5H</t>
  </si>
  <si>
    <t>E+3-</t>
  </si>
  <si>
    <t>U+1</t>
  </si>
  <si>
    <t>E+3</t>
  </si>
  <si>
    <t>U+2</t>
  </si>
  <si>
    <t>E+3+</t>
  </si>
  <si>
    <t>U+3</t>
  </si>
  <si>
    <t>E+4-</t>
  </si>
  <si>
    <t>U+4L</t>
  </si>
  <si>
    <t>E+4</t>
  </si>
  <si>
    <t>U+4H</t>
  </si>
  <si>
    <t>E+4+</t>
  </si>
  <si>
    <t>U+5L</t>
  </si>
  <si>
    <t>E+5-</t>
  </si>
  <si>
    <t>U+5H</t>
  </si>
  <si>
    <t>E+5</t>
  </si>
  <si>
    <t>U-1</t>
  </si>
  <si>
    <t>E+5+</t>
  </si>
  <si>
    <t>U-2</t>
  </si>
  <si>
    <t>U-3</t>
  </si>
  <si>
    <t>E1+</t>
  </si>
  <si>
    <t>U-4L</t>
  </si>
  <si>
    <t>E2-</t>
  </si>
  <si>
    <t>U-4H</t>
  </si>
  <si>
    <t>U-5L</t>
  </si>
  <si>
    <t>E2+</t>
  </si>
  <si>
    <t>U-5H</t>
  </si>
  <si>
    <t>E3-</t>
  </si>
  <si>
    <t>O+1</t>
  </si>
  <si>
    <t>O+2</t>
  </si>
  <si>
    <t>E3+</t>
  </si>
  <si>
    <t>O+3</t>
  </si>
  <si>
    <t>E4-</t>
  </si>
  <si>
    <t>O+4L</t>
  </si>
  <si>
    <t>E4</t>
  </si>
  <si>
    <t>O+4H</t>
  </si>
  <si>
    <t>E4+</t>
  </si>
  <si>
    <t>O+5L</t>
  </si>
  <si>
    <t>E5-</t>
  </si>
  <si>
    <t>O+5H</t>
  </si>
  <si>
    <t>E5</t>
  </si>
  <si>
    <t>O-1</t>
  </si>
  <si>
    <t>E5+</t>
  </si>
  <si>
    <t>O-2</t>
  </si>
  <si>
    <t>E-1</t>
  </si>
  <si>
    <t>O-3</t>
  </si>
  <si>
    <t>E-1+</t>
  </si>
  <si>
    <t>O-4L</t>
  </si>
  <si>
    <t>E-2-</t>
  </si>
  <si>
    <t>O-4H</t>
  </si>
  <si>
    <t>E-2</t>
  </si>
  <si>
    <t>O-5L</t>
  </si>
  <si>
    <t>E-2+</t>
  </si>
  <si>
    <t>O-5H</t>
  </si>
  <si>
    <t>E-3-</t>
  </si>
  <si>
    <t>P+1</t>
  </si>
  <si>
    <t>E-3</t>
  </si>
  <si>
    <t>P+2</t>
  </si>
  <si>
    <t>E-3+</t>
  </si>
  <si>
    <t>P+3</t>
  </si>
  <si>
    <t>E-4-</t>
  </si>
  <si>
    <t>P+4L</t>
  </si>
  <si>
    <t>E-4</t>
  </si>
  <si>
    <t>P+4H</t>
  </si>
  <si>
    <t>E-4+</t>
  </si>
  <si>
    <t>P+5L</t>
  </si>
  <si>
    <t>E-5-</t>
  </si>
  <si>
    <t>P+5H</t>
  </si>
  <si>
    <t>E-5</t>
  </si>
  <si>
    <t>P-1</t>
  </si>
  <si>
    <t>E-5+</t>
  </si>
  <si>
    <t>P-2</t>
  </si>
  <si>
    <t>P-3</t>
  </si>
  <si>
    <t>U+1+</t>
  </si>
  <si>
    <t>P-4L</t>
  </si>
  <si>
    <t>U+2-</t>
  </si>
  <si>
    <t>P-4H</t>
  </si>
  <si>
    <t>P-5L</t>
  </si>
  <si>
    <t>U+2+</t>
  </si>
  <si>
    <t>P-5H</t>
  </si>
  <si>
    <t>U+3-</t>
  </si>
  <si>
    <t>U+3+</t>
  </si>
  <si>
    <t>U+4-</t>
  </si>
  <si>
    <t>U+4</t>
  </si>
  <si>
    <t>U+4+</t>
  </si>
  <si>
    <t>U+5-</t>
  </si>
  <si>
    <t>U+5</t>
  </si>
  <si>
    <t>U+5+</t>
  </si>
  <si>
    <t>U1</t>
  </si>
  <si>
    <t>U1+</t>
  </si>
  <si>
    <t>U2-</t>
  </si>
  <si>
    <t>U2</t>
  </si>
  <si>
    <t>U2+</t>
  </si>
  <si>
    <t>U3-</t>
  </si>
  <si>
    <t>U3</t>
  </si>
  <si>
    <t>U3+</t>
  </si>
  <si>
    <t>U4-</t>
  </si>
  <si>
    <t>U4</t>
  </si>
  <si>
    <t>U4+</t>
  </si>
  <si>
    <t>U5-</t>
  </si>
  <si>
    <t>U5</t>
  </si>
  <si>
    <t>U5+</t>
  </si>
  <si>
    <t>U-1+</t>
  </si>
  <si>
    <t>U-2-</t>
  </si>
  <si>
    <t>U-2+</t>
  </si>
  <si>
    <t>U-3-</t>
  </si>
  <si>
    <t>U-3+</t>
  </si>
  <si>
    <t>U-4-</t>
  </si>
  <si>
    <t>U-4</t>
  </si>
  <si>
    <t>U-4+</t>
  </si>
  <si>
    <t>U-5-</t>
  </si>
  <si>
    <t>U-5</t>
  </si>
  <si>
    <t>U-5+</t>
  </si>
  <si>
    <t>R+1</t>
  </si>
  <si>
    <t>R+1+</t>
  </si>
  <si>
    <t>R+2-</t>
  </si>
  <si>
    <t>R+2</t>
  </si>
  <si>
    <t>R+2+</t>
  </si>
  <si>
    <t>R+3-</t>
  </si>
  <si>
    <t>R+3</t>
  </si>
  <si>
    <t>R+3+</t>
  </si>
  <si>
    <t>R+4-</t>
  </si>
  <si>
    <t>R+4</t>
  </si>
  <si>
    <t>R+4+</t>
  </si>
  <si>
    <t>R+5-</t>
  </si>
  <si>
    <t>R+5</t>
  </si>
  <si>
    <t>R+5+</t>
  </si>
  <si>
    <t>R1</t>
  </si>
  <si>
    <t>R1+</t>
  </si>
  <si>
    <t>R2-</t>
  </si>
  <si>
    <t>R2</t>
  </si>
  <si>
    <t>R2+</t>
  </si>
  <si>
    <t>R3-</t>
  </si>
  <si>
    <t>R3</t>
  </si>
  <si>
    <t>R3+</t>
  </si>
  <si>
    <t>R4-</t>
  </si>
  <si>
    <t>R4</t>
  </si>
  <si>
    <t>R4+</t>
  </si>
  <si>
    <t>R5-</t>
  </si>
  <si>
    <t>R5</t>
  </si>
  <si>
    <t>R5+</t>
  </si>
  <si>
    <t>R-1</t>
  </si>
  <si>
    <t>R-1+</t>
  </si>
  <si>
    <t>R-2-</t>
  </si>
  <si>
    <t>R-2</t>
  </si>
  <si>
    <t>R-2+</t>
  </si>
  <si>
    <t>R-3-</t>
  </si>
  <si>
    <t>R-3</t>
  </si>
  <si>
    <t>R-3+</t>
  </si>
  <si>
    <t>R-4-</t>
  </si>
  <si>
    <t>R-4</t>
  </si>
  <si>
    <t>R-4+</t>
  </si>
  <si>
    <t>R-5-</t>
  </si>
  <si>
    <t>R-5</t>
  </si>
  <si>
    <t>R-5+</t>
  </si>
  <si>
    <t>O+1+</t>
  </si>
  <si>
    <t>O+2-</t>
  </si>
  <si>
    <t>O+2+</t>
  </si>
  <si>
    <t>O+3-</t>
  </si>
  <si>
    <t>O+3+</t>
  </si>
  <si>
    <t>O+4-</t>
  </si>
  <si>
    <t>O+4</t>
  </si>
  <si>
    <t>O+4+</t>
  </si>
  <si>
    <t>O+5-</t>
  </si>
  <si>
    <t>O+5</t>
  </si>
  <si>
    <t>O+5+</t>
  </si>
  <si>
    <t>O1</t>
  </si>
  <si>
    <t>O1+</t>
  </si>
  <si>
    <t>O2-</t>
  </si>
  <si>
    <t>O2</t>
  </si>
  <si>
    <t>O2+</t>
  </si>
  <si>
    <t>O3-</t>
  </si>
  <si>
    <t>O3</t>
  </si>
  <si>
    <t>O3+</t>
  </si>
  <si>
    <t>O4-</t>
  </si>
  <si>
    <t>O4</t>
  </si>
  <si>
    <t>O4+</t>
  </si>
  <si>
    <t>O5-</t>
  </si>
  <si>
    <t>O5</t>
  </si>
  <si>
    <t>O5+</t>
  </si>
  <si>
    <t>O-1+</t>
  </si>
  <si>
    <t>O-2-</t>
  </si>
  <si>
    <t>O-2+</t>
  </si>
  <si>
    <t>O-3-</t>
  </si>
  <si>
    <t>O-3+</t>
  </si>
  <si>
    <t>O-4-</t>
  </si>
  <si>
    <t>O-4</t>
  </si>
  <si>
    <t>O-4+</t>
  </si>
  <si>
    <t>O-5-</t>
  </si>
  <si>
    <t>O-5</t>
  </si>
  <si>
    <t>O-5+</t>
  </si>
  <si>
    <t>P+1+</t>
  </si>
  <si>
    <t>P+2-</t>
  </si>
  <si>
    <t>P+2+</t>
  </si>
  <si>
    <t>P+3-</t>
  </si>
  <si>
    <t>P+3+</t>
  </si>
  <si>
    <t>P+4-</t>
  </si>
  <si>
    <t>P+4</t>
  </si>
  <si>
    <t>P+4+</t>
  </si>
  <si>
    <t>P+5-</t>
  </si>
  <si>
    <t>P+5</t>
  </si>
  <si>
    <t>P+5+</t>
  </si>
  <si>
    <t>P1</t>
  </si>
  <si>
    <t>P1+</t>
  </si>
  <si>
    <t>P2-</t>
  </si>
  <si>
    <t>P2</t>
  </si>
  <si>
    <t>P2+</t>
  </si>
  <si>
    <t>P3-</t>
  </si>
  <si>
    <t>P3</t>
  </si>
  <si>
    <t>P3+</t>
  </si>
  <si>
    <t>P4-</t>
  </si>
  <si>
    <t>P4</t>
  </si>
  <si>
    <t>P4+</t>
  </si>
  <si>
    <t>P5-</t>
  </si>
  <si>
    <t>P5</t>
  </si>
  <si>
    <t>P5+</t>
  </si>
  <si>
    <t>P-1+</t>
  </si>
  <si>
    <t>P-2-</t>
  </si>
  <si>
    <t>P-2+</t>
  </si>
  <si>
    <t>P-3-</t>
  </si>
  <si>
    <t>P-3+</t>
  </si>
  <si>
    <t>P-4-</t>
  </si>
  <si>
    <t>P-4</t>
  </si>
  <si>
    <t>P-4+</t>
  </si>
  <si>
    <t>P-5-</t>
  </si>
  <si>
    <t>P-5</t>
  </si>
  <si>
    <t>P-5+</t>
  </si>
  <si>
    <t>Grade_Normal</t>
  </si>
  <si>
    <t>Cow Date of birth</t>
  </si>
  <si>
    <t>Oldest date of birth</t>
  </si>
  <si>
    <t>Age 1st Calving</t>
  </si>
  <si>
    <t>Age at 1st Calving</t>
  </si>
  <si>
    <t>Avg</t>
  </si>
  <si>
    <t>Calving Statistics</t>
  </si>
  <si>
    <t>Weaning Date</t>
  </si>
  <si>
    <t>KO%</t>
  </si>
  <si>
    <t>Live Weight</t>
  </si>
  <si>
    <t>Dead(D) Weight</t>
  </si>
  <si>
    <t>Weaning - Sale</t>
  </si>
  <si>
    <t>Lifetime</t>
  </si>
  <si>
    <t>Lifetime LWG</t>
  </si>
  <si>
    <t>grade</t>
  </si>
  <si>
    <t>frequency</t>
  </si>
  <si>
    <t>% cow weight</t>
  </si>
  <si>
    <t>Dam Weight</t>
  </si>
  <si>
    <t>Cow weight</t>
  </si>
  <si>
    <t>Grade_Enhanced</t>
  </si>
  <si>
    <t>Grade_Std</t>
  </si>
  <si>
    <t>B</t>
  </si>
  <si>
    <t>Cows Barren</t>
  </si>
  <si>
    <t>% Barren</t>
  </si>
  <si>
    <t>Calves Reared</t>
  </si>
  <si>
    <t>Barren Cows</t>
  </si>
  <si>
    <t>Calving Spread</t>
  </si>
  <si>
    <t>21 days</t>
  </si>
  <si>
    <t>42 days</t>
  </si>
  <si>
    <t>&gt;42 days</t>
  </si>
  <si>
    <t>Target</t>
  </si>
  <si>
    <t>Actual</t>
  </si>
  <si>
    <t>Calving Year</t>
  </si>
  <si>
    <t>Calf Liveweight Gain and Grade (latest year)</t>
  </si>
  <si>
    <t>Dead Calf (0), Barren Cow (B)</t>
  </si>
  <si>
    <t xml:space="preserve"> Calving Spr(S) Aut(A)</t>
  </si>
  <si>
    <t>Average</t>
  </si>
  <si>
    <t>Cow Calving Record</t>
  </si>
  <si>
    <t>Calf Weights &amp; LWG (latest year)</t>
  </si>
  <si>
    <t>Calves reared</t>
  </si>
  <si>
    <t>Calving period days</t>
  </si>
  <si>
    <t>First Calving</t>
  </si>
  <si>
    <t>Last Calving</t>
  </si>
  <si>
    <t>Nos</t>
  </si>
  <si>
    <t>Days</t>
  </si>
  <si>
    <t>Cow Date of Birth</t>
  </si>
  <si>
    <t>Age</t>
  </si>
  <si>
    <t>Number</t>
  </si>
  <si>
    <t>Years</t>
  </si>
  <si>
    <t>Age profile of herd</t>
  </si>
  <si>
    <t>Age at first Calving (months)</t>
  </si>
  <si>
    <t>Target 24 months</t>
  </si>
  <si>
    <t>Click on the grey cells for instructions</t>
  </si>
  <si>
    <t>Dead Calf or Barren</t>
  </si>
  <si>
    <t>Click on grey cells for instructions</t>
  </si>
  <si>
    <t>UK567356007044</t>
  </si>
  <si>
    <t>Bin</t>
  </si>
  <si>
    <t>Count</t>
  </si>
  <si>
    <t>bin</t>
  </si>
  <si>
    <t>count</t>
  </si>
  <si>
    <t>0-0.4</t>
  </si>
  <si>
    <t>0.41-0.50</t>
  </si>
  <si>
    <t>0.51-0.60</t>
  </si>
  <si>
    <t>0.61-0.70</t>
  </si>
  <si>
    <t>0.71-0.80</t>
  </si>
  <si>
    <t>0.91-1.00</t>
  </si>
  <si>
    <t>0,81-0.90</t>
  </si>
  <si>
    <t>1.01-1.10</t>
  </si>
  <si>
    <t>1.11-1.20</t>
  </si>
  <si>
    <t>1.21-1.30</t>
  </si>
  <si>
    <t>1.31-1.40</t>
  </si>
  <si>
    <t>1.41-1.50</t>
  </si>
  <si>
    <t>1.50+</t>
  </si>
  <si>
    <t>0-20%</t>
  </si>
  <si>
    <t>21-25%</t>
  </si>
  <si>
    <t>26-30%</t>
  </si>
  <si>
    <t>31-35%</t>
  </si>
  <si>
    <t>36-40%</t>
  </si>
  <si>
    <t>41-45%</t>
  </si>
  <si>
    <t>46-50%</t>
  </si>
  <si>
    <t>51-55%</t>
  </si>
  <si>
    <t>56-60%</t>
  </si>
  <si>
    <t>60+%</t>
  </si>
  <si>
    <t>kg/hd/day</t>
  </si>
  <si>
    <t>Birth - Weaning</t>
  </si>
  <si>
    <t>Calf Weaning Weight as a Percentage of Dam Weight</t>
  </si>
  <si>
    <t>Minimum</t>
  </si>
  <si>
    <t>Maximum</t>
  </si>
  <si>
    <t>Target 50%</t>
  </si>
  <si>
    <t>Click on grey boxes for notes</t>
  </si>
  <si>
    <t>This spreadsheet can be populated with individual records for cows and calves.</t>
  </si>
  <si>
    <t>Cow Record sheet - information required</t>
  </si>
  <si>
    <t>Cow number, date of birth, weight (optional) and calving dates for the previous four years.The sheet also requires information relating to whether it is Autumn or Spring calving, whether the cow was barren that year and number of calves that died from birth (including born dead) to sale. Twins have been ignored.</t>
  </si>
  <si>
    <t>The output sheets Cow Results 1 to 4 show information for barren cows, calves alive and dead over the year, calving period and calving spread. The calving interval is also calculated with the calving spread graphed. Indicators show whether the figures are on target.</t>
  </si>
  <si>
    <t>Calf Record sheet - information required</t>
  </si>
  <si>
    <t>The Calf Record sheet has already been populated with the dam number, calf date of birth, dam weight and whether spring or autumn calving. It can be further populated with the corresponding calf number, birth weight, weaning date and weights and sale weights and dates together with killing out percentage and grades. Twins have been ignored.</t>
  </si>
  <si>
    <t>The output sheet Calf Statistics, shows graphical information for weight gains, grades and calf weight as a percentage of cow weight at weaning.</t>
  </si>
  <si>
    <t>Grey boxes are on each sheet if clicked on the mouse, instructions are shown.</t>
  </si>
  <si>
    <r>
      <t xml:space="preserve">The </t>
    </r>
    <r>
      <rPr>
        <b/>
        <sz val="12"/>
        <color theme="1"/>
        <rFont val="Calibri"/>
        <family val="2"/>
        <scheme val="minor"/>
      </rPr>
      <t>Cow Record</t>
    </r>
    <r>
      <rPr>
        <sz val="12"/>
        <color theme="1"/>
        <rFont val="Calibri"/>
        <family val="2"/>
        <scheme val="minor"/>
      </rPr>
      <t xml:space="preserve"> sheet can be populated with the details of individual cows. Five records are shown that can be deleted.</t>
    </r>
  </si>
  <si>
    <r>
      <t xml:space="preserve">The </t>
    </r>
    <r>
      <rPr>
        <b/>
        <sz val="12"/>
        <color theme="1"/>
        <rFont val="Calibri"/>
        <family val="2"/>
        <scheme val="minor"/>
      </rPr>
      <t>Calf Record</t>
    </r>
    <r>
      <rPr>
        <sz val="12"/>
        <color theme="1"/>
        <rFont val="Calibri"/>
        <family val="2"/>
        <scheme val="minor"/>
      </rPr>
      <t xml:space="preserve"> sheet can be populated with details of the latest year of calves. Five records are shown that can be deleted.</t>
    </r>
  </si>
  <si>
    <t>version 1 Dec 2020</t>
  </si>
  <si>
    <t>Target &lt;370 days</t>
  </si>
  <si>
    <t>Target &lt;5%</t>
  </si>
  <si>
    <t>Target &gt;94%</t>
  </si>
  <si>
    <t>Gives an indication of the ages of cow. Are they kept too long or is the herd too young?</t>
  </si>
  <si>
    <t>Are all calves sold on specification?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</si>
</sst>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24"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18"/>
      <color theme="1"/>
      <name val="Arial"/>
      <family val="2"/>
    </font>
    <font>
      <sz val="11"/>
      <name val="Arial"/>
      <family val="2"/>
    </font>
    <font>
      <b/>
      <sz val="11"/>
      <color theme="1"/>
      <name val="Arial"/>
      <family val="2"/>
    </font>
    <font>
      <sz val="12"/>
      <color theme="1"/>
      <name val="Calibri"/>
      <family val="2"/>
      <scheme val="minor"/>
    </font>
    <font>
      <b/>
      <sz val="12"/>
      <color theme="1"/>
      <name val="Calibri"/>
      <family val="2"/>
      <scheme val="minor"/>
    </font>
    <font>
      <b/>
      <sz val="20"/>
      <color theme="1"/>
      <name val="Calibri"/>
      <family val="2"/>
      <scheme val="minor"/>
    </font>
    <font>
      <sz val="16"/>
      <color theme="1"/>
      <name val="Calibri"/>
      <family val="2"/>
      <scheme val="minor"/>
    </font>
    <font>
      <sz val="12"/>
      <name val="Calibri"/>
      <family val="2"/>
      <scheme val="minor"/>
    </font>
    <font>
      <b/>
      <sz val="14"/>
      <color theme="1"/>
      <name val="Calibri"/>
      <family val="2"/>
      <scheme val="minor"/>
    </font>
    <font>
      <sz val="9"/>
      <color indexed="81"/>
      <name val="Tahoma"/>
      <family val="2"/>
    </font>
    <font>
      <b/>
      <sz val="9"/>
      <color indexed="81"/>
      <name val="Tahoma"/>
      <family val="2"/>
    </font>
    <font>
      <b/>
      <sz val="12"/>
      <color indexed="81"/>
      <name val="Calibri"/>
      <family val="2"/>
      <scheme val="minor"/>
    </font>
    <font>
      <b/>
      <sz val="14"/>
      <color indexed="81"/>
      <name val="Calibri"/>
      <family val="2"/>
      <scheme val="minor"/>
    </font>
    <font>
      <sz val="14"/>
      <color indexed="81"/>
      <name val="Calibri"/>
      <family val="2"/>
      <scheme val="minor"/>
    </font>
    <font>
      <sz val="12"/>
      <color indexed="81"/>
      <name val="Calibri"/>
      <family val="2"/>
      <scheme val="minor"/>
    </font>
    <font>
      <sz val="14"/>
      <color theme="1"/>
      <name val="Calibri"/>
      <family val="2"/>
      <scheme val="minor"/>
    </font>
    <font>
      <b/>
      <sz val="14"/>
      <color theme="1"/>
      <name val="Arial"/>
      <family val="2"/>
    </font>
    <font>
      <sz val="10"/>
      <color theme="1"/>
      <name val="Arial"/>
      <family val="2"/>
    </font>
    <font>
      <b/>
      <sz val="12"/>
      <color theme="1"/>
      <name val="Arial"/>
      <family val="2"/>
    </font>
    <font>
      <sz val="10"/>
      <color theme="1"/>
      <name val="Calibri"/>
      <family val="2"/>
      <scheme val="minor"/>
    </font>
  </fonts>
  <fills count="1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00B0F0"/>
        <bgColor indexed="64"/>
      </patternFill>
    </fill>
    <fill>
      <patternFill patternType="solid">
        <fgColor theme="0"/>
        <bgColor indexed="64"/>
      </patternFill>
    </fill>
    <fill>
      <patternFill patternType="solid">
        <fgColor theme="6" tint="0.79998168889431442"/>
        <bgColor indexed="65"/>
      </patternFill>
    </fill>
    <fill>
      <patternFill patternType="solid">
        <fgColor rgb="FFFFC00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bgColor indexed="64"/>
      </patternFill>
    </fill>
  </fills>
  <borders count="40">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n">
        <color auto="1"/>
      </left>
      <right style="thick">
        <color auto="1"/>
      </right>
      <top style="thick">
        <color auto="1"/>
      </top>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style="thin">
        <color auto="1"/>
      </right>
      <top/>
      <bottom style="thick">
        <color auto="1"/>
      </bottom>
      <diagonal/>
    </border>
    <border>
      <left style="thin">
        <color auto="1"/>
      </left>
      <right style="thin">
        <color auto="1"/>
      </right>
      <top/>
      <bottom style="thick">
        <color auto="1"/>
      </bottom>
      <diagonal/>
    </border>
    <border>
      <left style="thin">
        <color auto="1"/>
      </left>
      <right style="thick">
        <color auto="1"/>
      </right>
      <top/>
      <bottom style="thick">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right style="thin">
        <color auto="1"/>
      </right>
      <top style="thick">
        <color auto="1"/>
      </top>
      <bottom/>
      <diagonal/>
    </border>
    <border>
      <left style="thin">
        <color auto="1"/>
      </left>
      <right/>
      <top style="thick">
        <color auto="1"/>
      </top>
      <bottom/>
      <diagonal/>
    </border>
    <border>
      <left style="thin">
        <color auto="1"/>
      </left>
      <right/>
      <top/>
      <bottom style="thick">
        <color auto="1"/>
      </bottom>
      <diagonal/>
    </border>
    <border>
      <left style="thin">
        <color auto="1"/>
      </left>
      <right style="thick">
        <color auto="1"/>
      </right>
      <top/>
      <bottom style="thin">
        <color auto="1"/>
      </bottom>
      <diagonal/>
    </border>
    <border>
      <left style="thin">
        <color auto="1"/>
      </left>
      <right style="thick">
        <color auto="1"/>
      </right>
      <top style="thin">
        <color auto="1"/>
      </top>
      <bottom style="thin">
        <color auto="1"/>
      </bottom>
      <diagonal/>
    </border>
  </borders>
  <cellStyleXfs count="2">
    <xf numFmtId="0" fontId="0" fillId="0" borderId="0"/>
    <xf numFmtId="0" fontId="3" fillId="7" borderId="0" applyNumberFormat="0" applyBorder="0" applyAlignment="0" applyProtection="0"/>
  </cellStyleXfs>
  <cellXfs count="331">
    <xf numFmtId="0" fontId="0" fillId="0" borderId="0" xfId="0"/>
    <xf numFmtId="0" fontId="0" fillId="0" borderId="0" xfId="0" applyAlignment="1">
      <alignment horizontal="center"/>
    </xf>
    <xf numFmtId="10" fontId="0" fillId="0" borderId="0" xfId="0" applyNumberFormat="1"/>
    <xf numFmtId="0" fontId="4" fillId="0" borderId="0" xfId="0" applyFont="1"/>
    <xf numFmtId="0" fontId="0" fillId="4" borderId="0" xfId="0" applyFill="1"/>
    <xf numFmtId="0" fontId="0" fillId="0" borderId="0" xfId="0" applyBorder="1" applyAlignment="1">
      <alignment horizontal="center"/>
    </xf>
    <xf numFmtId="0" fontId="0" fillId="0" borderId="0" xfId="0" applyBorder="1" applyAlignment="1">
      <alignment horizontal="center" wrapText="1"/>
    </xf>
    <xf numFmtId="0" fontId="0" fillId="0" borderId="1" xfId="0" applyBorder="1"/>
    <xf numFmtId="0" fontId="0" fillId="0" borderId="4" xfId="0" applyBorder="1"/>
    <xf numFmtId="0" fontId="0" fillId="3" borderId="0" xfId="0" applyFill="1" applyBorder="1"/>
    <xf numFmtId="0" fontId="0" fillId="3" borderId="9" xfId="0" applyFill="1" applyBorder="1"/>
    <xf numFmtId="0" fontId="0" fillId="3" borderId="10" xfId="0" applyFill="1" applyBorder="1" applyAlignment="1">
      <alignment horizontal="center"/>
    </xf>
    <xf numFmtId="0" fontId="0" fillId="3" borderId="11" xfId="0" applyFill="1" applyBorder="1"/>
    <xf numFmtId="0" fontId="0" fillId="3" borderId="12" xfId="0" applyFill="1" applyBorder="1"/>
    <xf numFmtId="14" fontId="0" fillId="3" borderId="13" xfId="0" applyNumberFormat="1" applyFill="1" applyBorder="1" applyAlignment="1">
      <alignment horizontal="center"/>
    </xf>
    <xf numFmtId="0" fontId="0" fillId="3" borderId="13" xfId="0" applyFill="1" applyBorder="1" applyAlignment="1">
      <alignment horizontal="center"/>
    </xf>
    <xf numFmtId="1" fontId="0" fillId="3" borderId="0" xfId="0" applyNumberFormat="1" applyFill="1" applyBorder="1" applyAlignment="1">
      <alignment horizontal="center"/>
    </xf>
    <xf numFmtId="1" fontId="0" fillId="3" borderId="13" xfId="0" applyNumberFormat="1" applyFill="1" applyBorder="1" applyAlignment="1">
      <alignment horizontal="center"/>
    </xf>
    <xf numFmtId="0" fontId="0" fillId="3" borderId="14" xfId="0" applyFill="1" applyBorder="1"/>
    <xf numFmtId="0" fontId="0" fillId="3" borderId="15" xfId="0" applyFill="1" applyBorder="1" applyAlignment="1">
      <alignment horizontal="center"/>
    </xf>
    <xf numFmtId="0" fontId="0" fillId="3" borderId="15" xfId="0" applyFill="1" applyBorder="1"/>
    <xf numFmtId="0" fontId="0" fillId="3" borderId="16" xfId="0" applyFill="1" applyBorder="1" applyAlignment="1">
      <alignment horizontal="center"/>
    </xf>
    <xf numFmtId="0" fontId="0" fillId="3" borderId="0" xfId="0" applyFill="1" applyBorder="1" applyAlignment="1">
      <alignment horizontal="center"/>
    </xf>
    <xf numFmtId="2" fontId="0" fillId="3" borderId="0" xfId="0" applyNumberFormat="1" applyFill="1" applyBorder="1" applyAlignment="1">
      <alignment horizontal="center"/>
    </xf>
    <xf numFmtId="0" fontId="0" fillId="3" borderId="0" xfId="0" applyFill="1" applyBorder="1" applyAlignment="1">
      <alignment horizontal="center"/>
    </xf>
    <xf numFmtId="164" fontId="0" fillId="0" borderId="0" xfId="0" applyNumberFormat="1"/>
    <xf numFmtId="0" fontId="0" fillId="3" borderId="0" xfId="0" applyFill="1" applyAlignment="1">
      <alignment vertical="center"/>
    </xf>
    <xf numFmtId="0" fontId="0" fillId="3" borderId="0" xfId="0" applyFill="1" applyAlignment="1">
      <alignment horizontal="center"/>
    </xf>
    <xf numFmtId="0" fontId="0" fillId="3" borderId="10" xfId="0" applyFill="1" applyBorder="1"/>
    <xf numFmtId="10" fontId="0" fillId="3" borderId="0" xfId="0" applyNumberFormat="1" applyFill="1" applyAlignment="1">
      <alignment horizontal="center"/>
    </xf>
    <xf numFmtId="14" fontId="0" fillId="3" borderId="0" xfId="0" applyNumberFormat="1" applyFill="1" applyBorder="1" applyAlignment="1">
      <alignment horizontal="center"/>
    </xf>
    <xf numFmtId="0" fontId="0" fillId="6" borderId="0" xfId="0" applyFill="1" applyBorder="1" applyAlignment="1">
      <alignment horizontal="center"/>
    </xf>
    <xf numFmtId="10" fontId="0" fillId="3" borderId="0" xfId="0" applyNumberFormat="1" applyFill="1" applyBorder="1" applyAlignment="1">
      <alignment horizontal="center"/>
    </xf>
    <xf numFmtId="9" fontId="0" fillId="3" borderId="0" xfId="0" applyNumberFormat="1" applyFill="1" applyBorder="1" applyAlignment="1">
      <alignment horizontal="center"/>
    </xf>
    <xf numFmtId="9" fontId="5" fillId="6" borderId="0" xfId="0" applyNumberFormat="1" applyFont="1" applyFill="1" applyBorder="1" applyAlignment="1">
      <alignment horizontal="center"/>
    </xf>
    <xf numFmtId="0" fontId="0" fillId="6" borderId="0" xfId="0" applyFill="1"/>
    <xf numFmtId="0" fontId="0" fillId="6" borderId="0" xfId="0" applyFill="1" applyBorder="1"/>
    <xf numFmtId="10" fontId="0" fillId="6" borderId="0" xfId="0" applyNumberFormat="1" applyFill="1" applyAlignment="1">
      <alignment horizontal="center"/>
    </xf>
    <xf numFmtId="10" fontId="0" fillId="6" borderId="0" xfId="0" applyNumberFormat="1" applyFill="1"/>
    <xf numFmtId="0" fontId="3" fillId="7" borderId="0" xfId="1" applyBorder="1" applyAlignment="1">
      <alignment horizontal="center"/>
    </xf>
    <xf numFmtId="14" fontId="3" fillId="7" borderId="0" xfId="1" applyNumberFormat="1" applyBorder="1" applyAlignment="1">
      <alignment horizontal="center"/>
    </xf>
    <xf numFmtId="0" fontId="3" fillId="7" borderId="12" xfId="1" applyBorder="1"/>
    <xf numFmtId="0" fontId="3" fillId="7" borderId="0" xfId="1" applyBorder="1"/>
    <xf numFmtId="14" fontId="3" fillId="7" borderId="13" xfId="1" applyNumberFormat="1" applyBorder="1" applyAlignment="1">
      <alignment horizontal="center"/>
    </xf>
    <xf numFmtId="0" fontId="3" fillId="7" borderId="0" xfId="1"/>
    <xf numFmtId="1" fontId="3" fillId="7" borderId="0" xfId="1" applyNumberFormat="1" applyBorder="1" applyAlignment="1">
      <alignment horizontal="center"/>
    </xf>
    <xf numFmtId="0" fontId="3" fillId="7" borderId="12" xfId="1" applyBorder="1" applyAlignment="1">
      <alignment horizontal="center"/>
    </xf>
    <xf numFmtId="0" fontId="3" fillId="7" borderId="0" xfId="1" applyAlignment="1">
      <alignment horizontal="center"/>
    </xf>
    <xf numFmtId="10" fontId="3" fillId="7" borderId="0" xfId="1" applyNumberFormat="1" applyAlignment="1">
      <alignment horizontal="center"/>
    </xf>
    <xf numFmtId="10" fontId="3" fillId="7" borderId="0" xfId="1" applyNumberFormat="1"/>
    <xf numFmtId="0" fontId="7" fillId="0" borderId="0" xfId="0" applyFont="1" applyBorder="1" applyAlignment="1">
      <alignment horizontal="center"/>
    </xf>
    <xf numFmtId="0" fontId="10" fillId="0" borderId="0" xfId="0" applyFont="1" applyAlignment="1">
      <alignment horizontal="center"/>
    </xf>
    <xf numFmtId="0" fontId="0" fillId="0" borderId="0" xfId="0" applyAlignment="1">
      <alignment horizontal="center" vertical="center"/>
    </xf>
    <xf numFmtId="0" fontId="0" fillId="8" borderId="0" xfId="0" applyFill="1"/>
    <xf numFmtId="0" fontId="0" fillId="0" borderId="0" xfId="0" applyFill="1"/>
    <xf numFmtId="0" fontId="7" fillId="0" borderId="0" xfId="0" applyFont="1" applyBorder="1"/>
    <xf numFmtId="0" fontId="7" fillId="0" borderId="0" xfId="0" applyFont="1" applyBorder="1" applyAlignment="1">
      <alignment horizontal="center" vertical="center"/>
    </xf>
    <xf numFmtId="0" fontId="7" fillId="2" borderId="17" xfId="0" applyFont="1" applyFill="1" applyBorder="1" applyAlignment="1">
      <alignment horizontal="right"/>
    </xf>
    <xf numFmtId="0" fontId="7" fillId="2" borderId="18" xfId="0" applyFont="1" applyFill="1" applyBorder="1" applyAlignment="1">
      <alignment horizontal="left"/>
    </xf>
    <xf numFmtId="0" fontId="7" fillId="0" borderId="18" xfId="0" applyFont="1" applyBorder="1" applyAlignment="1">
      <alignment horizontal="center"/>
    </xf>
    <xf numFmtId="0" fontId="7" fillId="0" borderId="19" xfId="0" applyFont="1" applyBorder="1" applyAlignment="1">
      <alignment horizontal="center"/>
    </xf>
    <xf numFmtId="0" fontId="7" fillId="3" borderId="17" xfId="0" applyFont="1" applyFill="1" applyBorder="1" applyAlignment="1">
      <alignment horizontal="center"/>
    </xf>
    <xf numFmtId="0" fontId="7" fillId="3" borderId="18" xfId="0" applyFont="1" applyFill="1" applyBorder="1" applyAlignment="1">
      <alignment horizontal="center"/>
    </xf>
    <xf numFmtId="0" fontId="7" fillId="2" borderId="17" xfId="0" applyFont="1" applyFill="1" applyBorder="1" applyAlignment="1">
      <alignment horizontal="center"/>
    </xf>
    <xf numFmtId="0" fontId="7" fillId="2" borderId="18" xfId="0" applyFont="1" applyFill="1" applyBorder="1" applyAlignment="1">
      <alignment horizontal="center"/>
    </xf>
    <xf numFmtId="0" fontId="0" fillId="0" borderId="0" xfId="0" applyBorder="1"/>
    <xf numFmtId="0" fontId="0" fillId="0" borderId="0" xfId="0" applyAlignment="1">
      <alignment horizontal="center" wrapText="1"/>
    </xf>
    <xf numFmtId="2" fontId="3" fillId="7" borderId="0" xfId="1" applyNumberFormat="1" applyBorder="1" applyAlignment="1">
      <alignment horizontal="center"/>
    </xf>
    <xf numFmtId="0" fontId="3" fillId="7" borderId="13" xfId="1" applyBorder="1" applyAlignment="1">
      <alignment horizontal="center"/>
    </xf>
    <xf numFmtId="10" fontId="3" fillId="7" borderId="0" xfId="1" applyNumberFormat="1" applyBorder="1" applyAlignment="1">
      <alignment horizontal="center"/>
    </xf>
    <xf numFmtId="0" fontId="7" fillId="0" borderId="17" xfId="0" applyFont="1" applyBorder="1"/>
    <xf numFmtId="0" fontId="7" fillId="0" borderId="18" xfId="0" applyFont="1" applyBorder="1"/>
    <xf numFmtId="0" fontId="7" fillId="0" borderId="18" xfId="0" applyFont="1" applyFill="1" applyBorder="1" applyAlignment="1">
      <alignment horizontal="right"/>
    </xf>
    <xf numFmtId="0" fontId="7" fillId="0" borderId="18" xfId="0" applyFont="1" applyFill="1" applyBorder="1" applyAlignment="1">
      <alignment horizontal="left"/>
    </xf>
    <xf numFmtId="0" fontId="7" fillId="0" borderId="19" xfId="0" applyFont="1" applyBorder="1"/>
    <xf numFmtId="0" fontId="0" fillId="0" borderId="3" xfId="0" applyBorder="1"/>
    <xf numFmtId="0" fontId="0" fillId="0" borderId="5" xfId="0" applyBorder="1"/>
    <xf numFmtId="0" fontId="0" fillId="0" borderId="2" xfId="0" applyBorder="1"/>
    <xf numFmtId="0" fontId="0" fillId="0" borderId="8" xfId="0" applyBorder="1"/>
    <xf numFmtId="0" fontId="7" fillId="0" borderId="0" xfId="0" applyFont="1"/>
    <xf numFmtId="0" fontId="7" fillId="0" borderId="4" xfId="0" applyFont="1" applyBorder="1"/>
    <xf numFmtId="9" fontId="7" fillId="6" borderId="5" xfId="0" applyNumberFormat="1" applyFont="1" applyFill="1" applyBorder="1" applyAlignment="1">
      <alignment horizontal="center"/>
    </xf>
    <xf numFmtId="0" fontId="7" fillId="6" borderId="4" xfId="0" applyFont="1" applyFill="1" applyBorder="1"/>
    <xf numFmtId="0" fontId="7" fillId="6" borderId="0" xfId="0" applyFont="1" applyFill="1" applyBorder="1"/>
    <xf numFmtId="0" fontId="7" fillId="6" borderId="4" xfId="0" applyFont="1" applyFill="1" applyBorder="1" applyAlignment="1">
      <alignment horizontal="center"/>
    </xf>
    <xf numFmtId="0" fontId="7" fillId="6" borderId="6" xfId="0" applyFont="1" applyFill="1" applyBorder="1"/>
    <xf numFmtId="0" fontId="8" fillId="0" borderId="1" xfId="0" applyFont="1" applyBorder="1"/>
    <xf numFmtId="0" fontId="7" fillId="0" borderId="6" xfId="0" applyFont="1" applyBorder="1"/>
    <xf numFmtId="0" fontId="8" fillId="6" borderId="1" xfId="0" applyFont="1" applyFill="1" applyBorder="1"/>
    <xf numFmtId="0" fontId="0" fillId="0" borderId="23" xfId="0" applyBorder="1"/>
    <xf numFmtId="0" fontId="7" fillId="0" borderId="25" xfId="0" applyFont="1" applyBorder="1"/>
    <xf numFmtId="0" fontId="7" fillId="0" borderId="26" xfId="0" applyFont="1" applyBorder="1"/>
    <xf numFmtId="0" fontId="7" fillId="0" borderId="29" xfId="0" applyFont="1" applyBorder="1"/>
    <xf numFmtId="0" fontId="7" fillId="0" borderId="23" xfId="0" applyFont="1" applyBorder="1"/>
    <xf numFmtId="9" fontId="7" fillId="6" borderId="25" xfId="0" applyNumberFormat="1" applyFont="1" applyFill="1" applyBorder="1" applyAlignment="1">
      <alignment horizontal="center"/>
    </xf>
    <xf numFmtId="0" fontId="7" fillId="6" borderId="26" xfId="0" applyFont="1" applyFill="1" applyBorder="1" applyAlignment="1">
      <alignment horizontal="center"/>
    </xf>
    <xf numFmtId="0" fontId="7" fillId="6" borderId="23" xfId="0" applyFont="1" applyFill="1" applyBorder="1" applyAlignment="1">
      <alignment horizontal="center"/>
    </xf>
    <xf numFmtId="0" fontId="7" fillId="6" borderId="26" xfId="0" applyFont="1" applyFill="1" applyBorder="1"/>
    <xf numFmtId="9" fontId="11" fillId="6" borderId="31" xfId="0" applyNumberFormat="1" applyFont="1" applyFill="1" applyBorder="1" applyAlignment="1">
      <alignment horizontal="center"/>
    </xf>
    <xf numFmtId="10" fontId="7" fillId="6" borderId="25" xfId="0" applyNumberFormat="1" applyFont="1" applyFill="1" applyBorder="1" applyAlignment="1">
      <alignment horizontal="center"/>
    </xf>
    <xf numFmtId="1" fontId="7" fillId="6" borderId="28" xfId="0" applyNumberFormat="1" applyFont="1" applyFill="1" applyBorder="1" applyAlignment="1">
      <alignment horizontal="center"/>
    </xf>
    <xf numFmtId="0" fontId="7" fillId="6" borderId="29" xfId="0" applyFont="1" applyFill="1" applyBorder="1"/>
    <xf numFmtId="0" fontId="7" fillId="6" borderId="17" xfId="0" applyFont="1" applyFill="1" applyBorder="1"/>
    <xf numFmtId="0" fontId="7" fillId="6" borderId="18" xfId="0" applyFont="1" applyFill="1" applyBorder="1"/>
    <xf numFmtId="0" fontId="7" fillId="6" borderId="17" xfId="0" applyFont="1" applyFill="1" applyBorder="1" applyAlignment="1">
      <alignment horizontal="center"/>
    </xf>
    <xf numFmtId="9" fontId="7" fillId="6" borderId="36" xfId="0" applyNumberFormat="1" applyFont="1" applyFill="1" applyBorder="1" applyAlignment="1">
      <alignment horizontal="center"/>
    </xf>
    <xf numFmtId="0" fontId="7" fillId="6" borderId="36" xfId="0" applyFont="1" applyFill="1" applyBorder="1"/>
    <xf numFmtId="0" fontId="7" fillId="0" borderId="36" xfId="0" applyFont="1" applyBorder="1"/>
    <xf numFmtId="9" fontId="11" fillId="6" borderId="37" xfId="0" applyNumberFormat="1" applyFont="1" applyFill="1" applyBorder="1" applyAlignment="1">
      <alignment horizontal="center"/>
    </xf>
    <xf numFmtId="10" fontId="7" fillId="6" borderId="36" xfId="0" applyNumberFormat="1" applyFont="1" applyFill="1" applyBorder="1" applyAlignment="1">
      <alignment horizontal="center"/>
    </xf>
    <xf numFmtId="1" fontId="7" fillId="6" borderId="12" xfId="0" applyNumberFormat="1" applyFont="1" applyFill="1" applyBorder="1" applyAlignment="1">
      <alignment horizontal="center"/>
    </xf>
    <xf numFmtId="1" fontId="7" fillId="6" borderId="37" xfId="0" applyNumberFormat="1" applyFont="1" applyFill="1" applyBorder="1" applyAlignment="1">
      <alignment horizontal="center"/>
    </xf>
    <xf numFmtId="0" fontId="7" fillId="6" borderId="23" xfId="0" applyFont="1" applyFill="1" applyBorder="1"/>
    <xf numFmtId="0" fontId="8" fillId="0" borderId="23" xfId="0" applyFont="1" applyBorder="1"/>
    <xf numFmtId="0" fontId="8" fillId="6" borderId="23" xfId="0" applyFont="1" applyFill="1" applyBorder="1"/>
    <xf numFmtId="0" fontId="7" fillId="6" borderId="26" xfId="0" applyFont="1" applyFill="1" applyBorder="1" applyAlignment="1">
      <alignment horizontal="left"/>
    </xf>
    <xf numFmtId="9" fontId="7" fillId="6" borderId="31" xfId="0" applyNumberFormat="1" applyFont="1" applyFill="1" applyBorder="1" applyAlignment="1">
      <alignment horizontal="center"/>
    </xf>
    <xf numFmtId="14" fontId="7" fillId="6" borderId="12" xfId="0" applyNumberFormat="1" applyFont="1" applyFill="1" applyBorder="1" applyAlignment="1">
      <alignment horizontal="center"/>
    </xf>
    <xf numFmtId="14" fontId="7" fillId="6" borderId="28" xfId="0" applyNumberFormat="1" applyFont="1" applyFill="1" applyBorder="1" applyAlignment="1">
      <alignment horizontal="center"/>
    </xf>
    <xf numFmtId="0" fontId="7" fillId="6" borderId="12" xfId="0" applyFont="1" applyFill="1" applyBorder="1" applyAlignment="1">
      <alignment horizontal="center"/>
    </xf>
    <xf numFmtId="0" fontId="7" fillId="6" borderId="28" xfId="0" applyFont="1" applyFill="1" applyBorder="1" applyAlignment="1">
      <alignment horizontal="center"/>
    </xf>
    <xf numFmtId="1" fontId="7" fillId="6" borderId="31" xfId="0" applyNumberFormat="1" applyFont="1" applyFill="1" applyBorder="1" applyAlignment="1">
      <alignment horizontal="center"/>
    </xf>
    <xf numFmtId="0" fontId="7" fillId="6" borderId="19" xfId="0" applyFont="1" applyFill="1" applyBorder="1"/>
    <xf numFmtId="0" fontId="7" fillId="6" borderId="25" xfId="0" applyFont="1" applyFill="1" applyBorder="1"/>
    <xf numFmtId="10" fontId="7" fillId="6" borderId="12" xfId="0" applyNumberFormat="1" applyFont="1" applyFill="1" applyBorder="1" applyAlignment="1">
      <alignment horizontal="center"/>
    </xf>
    <xf numFmtId="10" fontId="7" fillId="6" borderId="28" xfId="0" applyNumberFormat="1" applyFont="1" applyFill="1" applyBorder="1" applyAlignment="1">
      <alignment horizontal="center"/>
    </xf>
    <xf numFmtId="0" fontId="7" fillId="6" borderId="29" xfId="0" applyFont="1" applyFill="1" applyBorder="1" applyAlignment="1">
      <alignment horizontal="center"/>
    </xf>
    <xf numFmtId="10" fontId="7" fillId="6" borderId="37" xfId="0" applyNumberFormat="1" applyFont="1" applyFill="1" applyBorder="1" applyAlignment="1">
      <alignment horizontal="center"/>
    </xf>
    <xf numFmtId="10" fontId="7" fillId="6" borderId="31" xfId="0" applyNumberFormat="1" applyFont="1" applyFill="1" applyBorder="1" applyAlignment="1">
      <alignment horizontal="center"/>
    </xf>
    <xf numFmtId="0" fontId="7" fillId="6" borderId="6" xfId="0" applyFont="1" applyFill="1" applyBorder="1" applyAlignment="1">
      <alignment horizontal="center"/>
    </xf>
    <xf numFmtId="1" fontId="7" fillId="6" borderId="38" xfId="0" applyNumberFormat="1" applyFont="1" applyFill="1" applyBorder="1" applyAlignment="1">
      <alignment horizontal="center"/>
    </xf>
    <xf numFmtId="1" fontId="7" fillId="6" borderId="39" xfId="0" applyNumberFormat="1" applyFont="1" applyFill="1" applyBorder="1" applyAlignment="1">
      <alignment horizontal="center"/>
    </xf>
    <xf numFmtId="0" fontId="0" fillId="0" borderId="6" xfId="0" applyBorder="1"/>
    <xf numFmtId="0" fontId="0" fillId="0" borderId="7" xfId="0" applyBorder="1"/>
    <xf numFmtId="0" fontId="0" fillId="6" borderId="1" xfId="0" applyFill="1" applyBorder="1"/>
    <xf numFmtId="0" fontId="0" fillId="6" borderId="2" xfId="0" applyFill="1" applyBorder="1"/>
    <xf numFmtId="0" fontId="0" fillId="6" borderId="3" xfId="0" applyFill="1" applyBorder="1"/>
    <xf numFmtId="0" fontId="3" fillId="7" borderId="0" xfId="1" applyAlignment="1">
      <alignment horizontal="center" vertical="center"/>
    </xf>
    <xf numFmtId="14" fontId="0" fillId="0" borderId="0" xfId="0" applyNumberFormat="1" applyAlignment="1">
      <alignment horizontal="center"/>
    </xf>
    <xf numFmtId="1" fontId="0" fillId="0" borderId="0" xfId="0" applyNumberFormat="1" applyAlignment="1">
      <alignment horizontal="center"/>
    </xf>
    <xf numFmtId="0" fontId="12" fillId="0" borderId="0" xfId="0" applyFont="1"/>
    <xf numFmtId="0" fontId="0" fillId="0" borderId="0" xfId="0" quotePrefix="1"/>
    <xf numFmtId="0" fontId="8" fillId="0" borderId="0" xfId="0" applyFont="1"/>
    <xf numFmtId="0" fontId="11" fillId="11" borderId="0" xfId="0" applyFont="1" applyFill="1" applyAlignment="1" applyProtection="1">
      <alignment horizontal="center" vertical="center"/>
      <protection locked="0"/>
    </xf>
    <xf numFmtId="0" fontId="8" fillId="11" borderId="32" xfId="0" applyFont="1" applyFill="1" applyBorder="1"/>
    <xf numFmtId="0" fontId="8" fillId="11" borderId="33" xfId="0" applyFont="1" applyFill="1" applyBorder="1" applyAlignment="1">
      <alignment horizontal="center" wrapText="1"/>
    </xf>
    <xf numFmtId="0" fontId="8" fillId="11" borderId="34" xfId="0" applyFont="1" applyFill="1" applyBorder="1" applyAlignment="1">
      <alignment horizontal="center" wrapText="1"/>
    </xf>
    <xf numFmtId="0" fontId="8" fillId="11" borderId="19" xfId="0" applyFont="1" applyFill="1" applyBorder="1" applyAlignment="1">
      <alignment horizontal="center" wrapText="1"/>
    </xf>
    <xf numFmtId="0" fontId="0" fillId="11" borderId="0" xfId="0" applyFill="1" applyAlignment="1">
      <alignment horizontal="center"/>
    </xf>
    <xf numFmtId="0" fontId="0" fillId="6" borderId="0" xfId="0" applyFill="1" applyAlignment="1">
      <alignment horizontal="center" vertical="center"/>
    </xf>
    <xf numFmtId="0" fontId="3" fillId="7" borderId="27" xfId="1" applyBorder="1" applyAlignment="1">
      <alignment horizontal="center"/>
    </xf>
    <xf numFmtId="0" fontId="3" fillId="7" borderId="28" xfId="1" applyBorder="1" applyAlignment="1">
      <alignment horizontal="center"/>
    </xf>
    <xf numFmtId="0" fontId="3" fillId="7" borderId="25" xfId="1" applyBorder="1" applyAlignment="1">
      <alignment horizontal="center"/>
    </xf>
    <xf numFmtId="0" fontId="3" fillId="7" borderId="13" xfId="1" applyBorder="1"/>
    <xf numFmtId="0" fontId="11" fillId="7" borderId="23" xfId="1" applyFont="1" applyBorder="1"/>
    <xf numFmtId="0" fontId="11" fillId="7" borderId="24" xfId="1" applyFont="1" applyBorder="1" applyAlignment="1">
      <alignment horizontal="center" vertical="center"/>
    </xf>
    <xf numFmtId="0" fontId="11" fillId="7" borderId="25" xfId="1" applyFont="1" applyBorder="1"/>
    <xf numFmtId="0" fontId="11" fillId="7" borderId="4" xfId="1" applyFont="1" applyBorder="1" applyAlignment="1">
      <alignment horizontal="center"/>
    </xf>
    <xf numFmtId="0" fontId="11" fillId="7" borderId="35" xfId="1" applyFont="1" applyBorder="1" applyAlignment="1">
      <alignment horizontal="center"/>
    </xf>
    <xf numFmtId="0" fontId="11" fillId="7" borderId="27" xfId="1" applyFont="1" applyBorder="1" applyAlignment="1">
      <alignment horizontal="center"/>
    </xf>
    <xf numFmtId="0" fontId="11" fillId="7" borderId="28" xfId="1" applyFont="1" applyBorder="1" applyAlignment="1">
      <alignment horizontal="center"/>
    </xf>
    <xf numFmtId="0" fontId="11" fillId="7" borderId="1" xfId="1" applyFont="1" applyBorder="1" applyAlignment="1">
      <alignment horizontal="center"/>
    </xf>
    <xf numFmtId="0" fontId="11" fillId="7" borderId="24" xfId="1" applyFont="1" applyBorder="1" applyAlignment="1">
      <alignment horizontal="center"/>
    </xf>
    <xf numFmtId="0" fontId="11" fillId="7" borderId="25" xfId="1" applyFont="1" applyBorder="1" applyAlignment="1">
      <alignment horizontal="center"/>
    </xf>
    <xf numFmtId="0" fontId="11" fillId="7" borderId="20" xfId="1" applyFont="1" applyBorder="1" applyAlignment="1">
      <alignment horizontal="center"/>
    </xf>
    <xf numFmtId="0" fontId="11" fillId="5" borderId="26" xfId="0" applyFont="1" applyFill="1" applyBorder="1" applyAlignment="1" applyProtection="1">
      <alignment horizontal="center" vertical="center"/>
      <protection locked="0"/>
    </xf>
    <xf numFmtId="0" fontId="11" fillId="5" borderId="27" xfId="0" applyFont="1" applyFill="1" applyBorder="1" applyAlignment="1" applyProtection="1">
      <alignment horizontal="center" vertical="center"/>
      <protection locked="0"/>
    </xf>
    <xf numFmtId="14" fontId="11" fillId="5" borderId="28" xfId="0" applyNumberFormat="1" applyFont="1" applyFill="1" applyBorder="1" applyAlignment="1" applyProtection="1">
      <alignment horizontal="center" vertical="center"/>
      <protection locked="0"/>
    </xf>
    <xf numFmtId="0" fontId="11" fillId="0" borderId="28" xfId="0" applyFont="1" applyBorder="1" applyAlignment="1">
      <alignment horizontal="center" vertical="center"/>
    </xf>
    <xf numFmtId="0" fontId="11" fillId="5" borderId="28" xfId="0" applyFont="1" applyFill="1" applyBorder="1" applyAlignment="1" applyProtection="1">
      <alignment horizontal="center" vertical="center"/>
      <protection locked="0"/>
    </xf>
    <xf numFmtId="0" fontId="11" fillId="0" borderId="21" xfId="0" applyFont="1" applyFill="1" applyBorder="1" applyAlignment="1">
      <alignment horizontal="center" vertical="center"/>
    </xf>
    <xf numFmtId="0" fontId="11" fillId="7" borderId="26" xfId="1" applyFont="1" applyBorder="1" applyAlignment="1" applyProtection="1">
      <alignment horizontal="center" vertical="center"/>
      <protection locked="0"/>
    </xf>
    <xf numFmtId="0" fontId="11" fillId="7" borderId="27" xfId="1" applyFont="1" applyBorder="1" applyAlignment="1" applyProtection="1">
      <alignment horizontal="center" vertical="center"/>
      <protection locked="0"/>
    </xf>
    <xf numFmtId="14" fontId="11" fillId="7" borderId="28" xfId="1" applyNumberFormat="1" applyFont="1" applyBorder="1" applyAlignment="1" applyProtection="1">
      <alignment horizontal="center" vertical="center"/>
      <protection locked="0"/>
    </xf>
    <xf numFmtId="0" fontId="11" fillId="7" borderId="28" xfId="1" applyFont="1" applyBorder="1" applyAlignment="1">
      <alignment horizontal="center" vertical="center"/>
    </xf>
    <xf numFmtId="0" fontId="11" fillId="7" borderId="28" xfId="1" applyFont="1" applyBorder="1" applyAlignment="1" applyProtection="1">
      <alignment horizontal="center" vertical="center"/>
      <protection locked="0"/>
    </xf>
    <xf numFmtId="0" fontId="11" fillId="7" borderId="21" xfId="1" applyFont="1" applyBorder="1" applyAlignment="1">
      <alignment horizontal="center" vertical="center"/>
    </xf>
    <xf numFmtId="0" fontId="11" fillId="5" borderId="27" xfId="1" applyFont="1" applyFill="1" applyBorder="1" applyAlignment="1" applyProtection="1">
      <alignment horizontal="center" vertical="center"/>
      <protection locked="0"/>
    </xf>
    <xf numFmtId="0" fontId="11" fillId="5" borderId="29" xfId="0" applyFont="1" applyFill="1" applyBorder="1" applyAlignment="1" applyProtection="1">
      <alignment horizontal="center" vertical="center"/>
      <protection locked="0"/>
    </xf>
    <xf numFmtId="0" fontId="11" fillId="5" borderId="30" xfId="0" applyFont="1" applyFill="1" applyBorder="1" applyAlignment="1" applyProtection="1">
      <alignment horizontal="center" vertical="center"/>
      <protection locked="0"/>
    </xf>
    <xf numFmtId="14" fontId="11" fillId="5" borderId="31" xfId="0" applyNumberFormat="1" applyFont="1" applyFill="1" applyBorder="1" applyAlignment="1" applyProtection="1">
      <alignment horizontal="center" vertical="center"/>
      <protection locked="0"/>
    </xf>
    <xf numFmtId="0" fontId="11" fillId="0" borderId="31" xfId="0" applyFont="1" applyBorder="1" applyAlignment="1">
      <alignment horizontal="center" vertical="center"/>
    </xf>
    <xf numFmtId="0" fontId="11" fillId="5" borderId="31" xfId="0" applyFont="1" applyFill="1" applyBorder="1" applyAlignment="1" applyProtection="1">
      <alignment horizontal="center" vertical="center"/>
      <protection locked="0"/>
    </xf>
    <xf numFmtId="0" fontId="11" fillId="0" borderId="22" xfId="0" applyFont="1" applyFill="1" applyBorder="1" applyAlignment="1">
      <alignment horizontal="center" vertical="center"/>
    </xf>
    <xf numFmtId="0" fontId="0" fillId="11" borderId="0" xfId="0" applyFill="1" applyAlignment="1">
      <alignment vertical="center"/>
    </xf>
    <xf numFmtId="0" fontId="3" fillId="7" borderId="26" xfId="1" applyBorder="1"/>
    <xf numFmtId="0" fontId="3" fillId="7" borderId="27" xfId="1" applyBorder="1"/>
    <xf numFmtId="0" fontId="3" fillId="7" borderId="28" xfId="1" applyBorder="1"/>
    <xf numFmtId="0" fontId="3" fillId="7" borderId="26" xfId="1" applyBorder="1" applyAlignment="1">
      <alignment horizontal="center"/>
    </xf>
    <xf numFmtId="2" fontId="11" fillId="0" borderId="27" xfId="0" applyNumberFormat="1" applyFont="1" applyBorder="1" applyAlignment="1">
      <alignment horizontal="center" vertical="center"/>
    </xf>
    <xf numFmtId="10" fontId="11" fillId="0" borderId="28" xfId="0" applyNumberFormat="1" applyFont="1" applyBorder="1" applyAlignment="1">
      <alignment horizontal="center" vertical="center"/>
    </xf>
    <xf numFmtId="0" fontId="11" fillId="7" borderId="27" xfId="1" applyFont="1" applyBorder="1" applyAlignment="1">
      <alignment horizontal="center" vertical="center"/>
    </xf>
    <xf numFmtId="2" fontId="11" fillId="7" borderId="27" xfId="1" applyNumberFormat="1" applyFont="1" applyBorder="1" applyAlignment="1">
      <alignment horizontal="center" vertical="center"/>
    </xf>
    <xf numFmtId="10" fontId="11" fillId="7" borderId="28" xfId="1" applyNumberFormat="1" applyFont="1" applyBorder="1" applyAlignment="1">
      <alignment horizontal="center" vertical="center"/>
    </xf>
    <xf numFmtId="2" fontId="11" fillId="0" borderId="29" xfId="0" applyNumberFormat="1" applyFont="1" applyBorder="1" applyAlignment="1">
      <alignment horizontal="center" vertical="center"/>
    </xf>
    <xf numFmtId="2" fontId="11" fillId="0" borderId="30" xfId="0" applyNumberFormat="1" applyFont="1" applyBorder="1" applyAlignment="1">
      <alignment horizontal="center" vertical="center"/>
    </xf>
    <xf numFmtId="10" fontId="11" fillId="0" borderId="31" xfId="0" applyNumberFormat="1" applyFont="1" applyBorder="1" applyAlignment="1">
      <alignment horizontal="center" vertical="center"/>
    </xf>
    <xf numFmtId="0" fontId="11" fillId="6" borderId="27" xfId="0" applyFont="1" applyFill="1" applyBorder="1" applyAlignment="1" applyProtection="1">
      <alignment horizontal="center" vertical="center"/>
      <protection locked="0"/>
    </xf>
    <xf numFmtId="0" fontId="11" fillId="6" borderId="28" xfId="0" applyFont="1" applyFill="1" applyBorder="1" applyAlignment="1">
      <alignment horizontal="center" vertical="center"/>
    </xf>
    <xf numFmtId="0" fontId="11" fillId="6" borderId="30" xfId="0" applyFont="1" applyFill="1" applyBorder="1" applyAlignment="1" applyProtection="1">
      <alignment horizontal="center" vertical="center"/>
      <protection locked="0"/>
    </xf>
    <xf numFmtId="0" fontId="11" fillId="6" borderId="31" xfId="0" applyFont="1" applyFill="1" applyBorder="1" applyAlignment="1">
      <alignment horizontal="center" vertical="center"/>
    </xf>
    <xf numFmtId="0" fontId="11" fillId="6" borderId="27" xfId="0" applyFont="1" applyFill="1" applyBorder="1" applyAlignment="1">
      <alignment horizontal="center" vertical="center"/>
    </xf>
    <xf numFmtId="0" fontId="11" fillId="6" borderId="30" xfId="0" applyFont="1" applyFill="1" applyBorder="1" applyAlignment="1">
      <alignment horizontal="center" vertical="center"/>
    </xf>
    <xf numFmtId="0" fontId="0" fillId="6" borderId="0" xfId="0" applyFill="1" applyAlignment="1">
      <alignment horizontal="center"/>
    </xf>
    <xf numFmtId="0" fontId="7" fillId="10" borderId="32" xfId="0" applyFont="1" applyFill="1" applyBorder="1"/>
    <xf numFmtId="0" fontId="7" fillId="10" borderId="33" xfId="0" applyFont="1" applyFill="1" applyBorder="1"/>
    <xf numFmtId="0" fontId="7" fillId="10" borderId="34" xfId="0" applyFont="1" applyFill="1" applyBorder="1" applyAlignment="1">
      <alignment wrapText="1"/>
    </xf>
    <xf numFmtId="0" fontId="7" fillId="10" borderId="32" xfId="0" applyFont="1" applyFill="1" applyBorder="1" applyAlignment="1">
      <alignment horizontal="center" wrapText="1"/>
    </xf>
    <xf numFmtId="0" fontId="7" fillId="10" borderId="33" xfId="0" applyFont="1" applyFill="1" applyBorder="1" applyAlignment="1">
      <alignment horizontal="center" wrapText="1"/>
    </xf>
    <xf numFmtId="0" fontId="7" fillId="10" borderId="34" xfId="0" applyFont="1" applyFill="1" applyBorder="1" applyAlignment="1">
      <alignment horizontal="center" wrapText="1"/>
    </xf>
    <xf numFmtId="0" fontId="7" fillId="10" borderId="18" xfId="0" applyFont="1" applyFill="1" applyBorder="1" applyAlignment="1">
      <alignment horizontal="center" wrapText="1"/>
    </xf>
    <xf numFmtId="0" fontId="7" fillId="10" borderId="25" xfId="0" applyFont="1" applyFill="1" applyBorder="1" applyAlignment="1">
      <alignment horizontal="center" wrapText="1"/>
    </xf>
    <xf numFmtId="14" fontId="11" fillId="5" borderId="27" xfId="0" applyNumberFormat="1" applyFont="1" applyFill="1" applyBorder="1" applyAlignment="1" applyProtection="1">
      <alignment horizontal="center" vertical="center"/>
      <protection locked="0"/>
    </xf>
    <xf numFmtId="14" fontId="11" fillId="7" borderId="27" xfId="1" applyNumberFormat="1" applyFont="1" applyBorder="1" applyAlignment="1" applyProtection="1">
      <alignment horizontal="center" vertical="center"/>
      <protection locked="0"/>
    </xf>
    <xf numFmtId="0" fontId="11" fillId="9" borderId="0" xfId="0" applyFont="1" applyFill="1" applyBorder="1" applyAlignment="1" applyProtection="1">
      <alignment horizontal="center" vertical="center"/>
      <protection locked="0"/>
    </xf>
    <xf numFmtId="0" fontId="11" fillId="7" borderId="0" xfId="1" applyFont="1" applyBorder="1" applyAlignment="1" applyProtection="1">
      <alignment horizontal="center" vertical="center"/>
      <protection locked="0"/>
    </xf>
    <xf numFmtId="0" fontId="11" fillId="9" borderId="29" xfId="0" applyFont="1" applyFill="1" applyBorder="1" applyAlignment="1" applyProtection="1">
      <alignment horizontal="center" vertical="center"/>
      <protection locked="0"/>
    </xf>
    <xf numFmtId="14" fontId="11" fillId="5" borderId="26" xfId="0" applyNumberFormat="1" applyFont="1" applyFill="1" applyBorder="1" applyAlignment="1" applyProtection="1">
      <alignment horizontal="center" vertical="center"/>
      <protection locked="0"/>
    </xf>
    <xf numFmtId="14" fontId="11" fillId="7" borderId="26" xfId="1" applyNumberFormat="1" applyFont="1" applyBorder="1" applyAlignment="1" applyProtection="1">
      <alignment horizontal="center" vertical="center"/>
      <protection locked="0"/>
    </xf>
    <xf numFmtId="0" fontId="0" fillId="10" borderId="0" xfId="0" applyFill="1" applyAlignment="1" applyProtection="1">
      <alignment horizontal="center" wrapText="1"/>
      <protection locked="0"/>
    </xf>
    <xf numFmtId="2" fontId="0" fillId="6" borderId="0" xfId="0" applyNumberFormat="1" applyFill="1" applyBorder="1" applyAlignment="1">
      <alignment horizontal="center"/>
    </xf>
    <xf numFmtId="1" fontId="0" fillId="6" borderId="0" xfId="0" applyNumberFormat="1" applyFill="1" applyBorder="1" applyAlignment="1">
      <alignment horizontal="center"/>
    </xf>
    <xf numFmtId="10" fontId="0" fillId="6" borderId="0" xfId="0" applyNumberFormat="1" applyFill="1" applyBorder="1" applyAlignment="1">
      <alignment horizontal="center"/>
    </xf>
    <xf numFmtId="14" fontId="0" fillId="6" borderId="0" xfId="0" applyNumberFormat="1" applyFill="1" applyBorder="1" applyAlignment="1">
      <alignment horizontal="center"/>
    </xf>
    <xf numFmtId="0" fontId="0" fillId="0" borderId="0" xfId="0" applyFill="1" applyAlignment="1">
      <alignment horizontal="center"/>
    </xf>
    <xf numFmtId="2" fontId="0" fillId="0" borderId="0" xfId="0" applyNumberFormat="1" applyAlignment="1">
      <alignment horizontal="center"/>
    </xf>
    <xf numFmtId="2" fontId="0" fillId="0" borderId="0" xfId="0" applyNumberFormat="1" applyAlignment="1">
      <alignment horizontal="center" wrapText="1"/>
    </xf>
    <xf numFmtId="2" fontId="3" fillId="7" borderId="0" xfId="1" applyNumberFormat="1" applyAlignment="1">
      <alignment horizontal="center"/>
    </xf>
    <xf numFmtId="10" fontId="0" fillId="0" borderId="0" xfId="0" applyNumberFormat="1" applyAlignment="1">
      <alignment horizontal="center"/>
    </xf>
    <xf numFmtId="10" fontId="0" fillId="0" borderId="0" xfId="0" applyNumberFormat="1" applyAlignment="1">
      <alignment horizontal="center" wrapText="1"/>
    </xf>
    <xf numFmtId="0" fontId="1" fillId="7" borderId="0" xfId="1" applyFont="1" applyAlignment="1">
      <alignment horizontal="center"/>
    </xf>
    <xf numFmtId="10" fontId="2" fillId="7" borderId="0" xfId="1" applyNumberFormat="1" applyFont="1" applyAlignment="1">
      <alignment horizontal="center"/>
    </xf>
    <xf numFmtId="2" fontId="1" fillId="7" borderId="0" xfId="1" applyNumberFormat="1" applyFont="1" applyAlignment="1">
      <alignment horizontal="center"/>
    </xf>
    <xf numFmtId="10" fontId="1" fillId="7" borderId="0" xfId="1" applyNumberFormat="1" applyFont="1" applyAlignment="1">
      <alignment horizontal="center"/>
    </xf>
    <xf numFmtId="0" fontId="19" fillId="0" borderId="0" xfId="0" applyFont="1"/>
    <xf numFmtId="10" fontId="7" fillId="6" borderId="0" xfId="0" applyNumberFormat="1" applyFont="1" applyFill="1" applyBorder="1" applyAlignment="1">
      <alignment horizontal="center"/>
    </xf>
    <xf numFmtId="2" fontId="7" fillId="0" borderId="0" xfId="0" applyNumberFormat="1" applyFont="1" applyAlignment="1">
      <alignment horizontal="center" vertical="center"/>
    </xf>
    <xf numFmtId="0" fontId="8" fillId="6" borderId="0" xfId="0" applyFont="1" applyFill="1" applyBorder="1" applyAlignment="1">
      <alignment horizontal="center" vertical="center"/>
    </xf>
    <xf numFmtId="0" fontId="8" fillId="0" borderId="0" xfId="0" applyFont="1" applyAlignment="1">
      <alignment horizontal="center" vertical="center"/>
    </xf>
    <xf numFmtId="2" fontId="8" fillId="6" borderId="0" xfId="0" applyNumberFormat="1" applyFont="1" applyFill="1" applyBorder="1" applyAlignment="1">
      <alignment horizontal="center" vertical="center"/>
    </xf>
    <xf numFmtId="0" fontId="12" fillId="10" borderId="0" xfId="0" applyFont="1" applyFill="1" applyAlignment="1">
      <alignment horizontal="left" vertical="center"/>
    </xf>
    <xf numFmtId="2" fontId="11" fillId="6" borderId="27" xfId="0" applyNumberFormat="1" applyFont="1" applyFill="1" applyBorder="1" applyAlignment="1">
      <alignment horizontal="center" vertical="center"/>
    </xf>
    <xf numFmtId="2" fontId="11" fillId="12" borderId="27" xfId="0" applyNumberFormat="1" applyFont="1" applyFill="1" applyBorder="1" applyAlignment="1">
      <alignment horizontal="center" vertical="center"/>
    </xf>
    <xf numFmtId="0" fontId="7" fillId="10" borderId="0" xfId="0" applyFont="1" applyFill="1" applyBorder="1" applyAlignment="1">
      <alignment horizontal="center" wrapText="1"/>
    </xf>
    <xf numFmtId="10" fontId="11" fillId="0" borderId="0" xfId="0" applyNumberFormat="1" applyFont="1" applyBorder="1" applyAlignment="1">
      <alignment horizontal="center" vertical="center"/>
    </xf>
    <xf numFmtId="10" fontId="11" fillId="7" borderId="0" xfId="1" applyNumberFormat="1" applyFont="1" applyBorder="1" applyAlignment="1">
      <alignment horizontal="center" vertical="center"/>
    </xf>
    <xf numFmtId="0" fontId="12" fillId="0" borderId="0" xfId="0" applyFont="1" applyAlignment="1">
      <alignment horizontal="left"/>
    </xf>
    <xf numFmtId="0" fontId="7" fillId="6" borderId="0" xfId="0" applyFont="1" applyFill="1" applyBorder="1" applyAlignment="1">
      <alignment horizontal="center" wrapText="1"/>
    </xf>
    <xf numFmtId="0" fontId="3" fillId="6" borderId="0" xfId="1" applyFill="1" applyBorder="1"/>
    <xf numFmtId="10" fontId="11" fillId="6" borderId="0" xfId="0" applyNumberFormat="1" applyFont="1" applyFill="1" applyBorder="1" applyAlignment="1">
      <alignment horizontal="center" vertical="center"/>
    </xf>
    <xf numFmtId="10" fontId="11" fillId="6" borderId="0" xfId="1" applyNumberFormat="1" applyFont="1" applyFill="1" applyBorder="1" applyAlignment="1">
      <alignment horizontal="center" vertical="center"/>
    </xf>
    <xf numFmtId="14" fontId="3" fillId="6" borderId="0" xfId="1" applyNumberFormat="1" applyFill="1" applyBorder="1" applyAlignment="1">
      <alignment horizontal="center"/>
    </xf>
    <xf numFmtId="0" fontId="21" fillId="0" borderId="0" xfId="0" applyFont="1"/>
    <xf numFmtId="0" fontId="22" fillId="0" borderId="0" xfId="0" applyFont="1"/>
    <xf numFmtId="0" fontId="23" fillId="0" borderId="0" xfId="0" applyFont="1"/>
    <xf numFmtId="0" fontId="7" fillId="10" borderId="17" xfId="0" applyFont="1" applyFill="1" applyBorder="1"/>
    <xf numFmtId="0" fontId="7" fillId="10" borderId="18" xfId="0" applyFont="1" applyFill="1" applyBorder="1"/>
    <xf numFmtId="0" fontId="7" fillId="10" borderId="19" xfId="0" applyFont="1" applyFill="1" applyBorder="1"/>
    <xf numFmtId="0" fontId="7" fillId="2" borderId="0" xfId="0" applyFont="1" applyFill="1"/>
    <xf numFmtId="0" fontId="7" fillId="0" borderId="1" xfId="0" applyFont="1" applyBorder="1"/>
    <xf numFmtId="0" fontId="7" fillId="0" borderId="2" xfId="0" applyFont="1" applyBorder="1"/>
    <xf numFmtId="0" fontId="7" fillId="0" borderId="3" xfId="0" applyFont="1" applyBorder="1"/>
    <xf numFmtId="0" fontId="7" fillId="0" borderId="5" xfId="0" applyFont="1" applyBorder="1"/>
    <xf numFmtId="0" fontId="7" fillId="0" borderId="4" xfId="0" applyFont="1" applyBorder="1" applyAlignment="1">
      <alignment horizontal="left" vertical="top" wrapText="1"/>
    </xf>
    <xf numFmtId="0" fontId="7" fillId="0" borderId="0" xfId="0" applyFont="1" applyBorder="1" applyAlignment="1">
      <alignment horizontal="left" vertical="top" wrapText="1"/>
    </xf>
    <xf numFmtId="0" fontId="7" fillId="0" borderId="5" xfId="0" applyFont="1" applyBorder="1" applyAlignment="1">
      <alignment horizontal="left" vertical="top" wrapText="1"/>
    </xf>
    <xf numFmtId="0" fontId="7" fillId="2" borderId="0" xfId="0" applyFont="1" applyFill="1" applyBorder="1" applyAlignment="1">
      <alignment horizontal="left" vertical="top"/>
    </xf>
    <xf numFmtId="0" fontId="7" fillId="2" borderId="0" xfId="0" applyFont="1" applyFill="1" applyBorder="1" applyAlignment="1">
      <alignment horizontal="left" vertical="top" wrapText="1"/>
    </xf>
    <xf numFmtId="0" fontId="7" fillId="0" borderId="0" xfId="0" applyFont="1" applyBorder="1" applyAlignment="1">
      <alignment horizontal="left"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6" borderId="0" xfId="0" applyFont="1" applyFill="1" applyBorder="1" applyAlignment="1">
      <alignment horizontal="center"/>
    </xf>
    <xf numFmtId="0" fontId="8" fillId="6" borderId="0" xfId="0" applyFont="1" applyFill="1" applyBorder="1" applyAlignment="1">
      <alignment horizontal="center" wrapText="1"/>
    </xf>
    <xf numFmtId="0" fontId="11" fillId="6" borderId="0" xfId="1" applyFont="1" applyFill="1" applyBorder="1" applyAlignment="1">
      <alignment horizontal="center"/>
    </xf>
    <xf numFmtId="0" fontId="11" fillId="6" borderId="0" xfId="0" applyFont="1" applyFill="1" applyBorder="1" applyAlignment="1">
      <alignment horizontal="center" vertical="center"/>
    </xf>
    <xf numFmtId="0" fontId="11" fillId="6" borderId="0" xfId="1" applyFont="1" applyFill="1" applyBorder="1" applyAlignment="1">
      <alignment horizontal="center" vertical="center"/>
    </xf>
    <xf numFmtId="0" fontId="7" fillId="0" borderId="4" xfId="0" applyFont="1" applyBorder="1" applyAlignment="1">
      <alignment horizontal="left" vertical="top" wrapText="1"/>
    </xf>
    <xf numFmtId="0" fontId="7" fillId="0" borderId="0"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4" xfId="0" applyFont="1" applyBorder="1" applyAlignment="1">
      <alignment wrapText="1"/>
    </xf>
    <xf numFmtId="0" fontId="7" fillId="0" borderId="0" xfId="0" applyFont="1" applyBorder="1" applyAlignment="1">
      <alignment wrapText="1"/>
    </xf>
    <xf numFmtId="0" fontId="7" fillId="0" borderId="5" xfId="0" applyFont="1" applyBorder="1" applyAlignment="1">
      <alignment wrapText="1"/>
    </xf>
    <xf numFmtId="0" fontId="7" fillId="0" borderId="6" xfId="0" applyFont="1" applyBorder="1" applyAlignment="1">
      <alignment wrapText="1"/>
    </xf>
    <xf numFmtId="0" fontId="7" fillId="0" borderId="7" xfId="0" applyFont="1" applyBorder="1" applyAlignment="1">
      <alignment wrapText="1"/>
    </xf>
    <xf numFmtId="0" fontId="7" fillId="0" borderId="8" xfId="0" applyFont="1" applyBorder="1" applyAlignment="1">
      <alignment wrapText="1"/>
    </xf>
    <xf numFmtId="0" fontId="9" fillId="11" borderId="0" xfId="0" applyFont="1" applyFill="1" applyAlignment="1"/>
    <xf numFmtId="0" fontId="0" fillId="11" borderId="0" xfId="0" applyFill="1" applyAlignment="1"/>
    <xf numFmtId="14" fontId="11" fillId="2" borderId="26" xfId="0" applyNumberFormat="1" applyFont="1" applyFill="1" applyBorder="1" applyAlignment="1" applyProtection="1">
      <alignment horizontal="center" vertical="center"/>
      <protection locked="0"/>
    </xf>
    <xf numFmtId="14" fontId="11" fillId="2" borderId="27" xfId="0" applyNumberFormat="1" applyFont="1" applyFill="1" applyBorder="1" applyAlignment="1" applyProtection="1">
      <alignment horizontal="center" vertical="center"/>
      <protection locked="0"/>
    </xf>
    <xf numFmtId="14" fontId="11" fillId="7" borderId="26" xfId="1" applyNumberFormat="1" applyFont="1" applyBorder="1" applyAlignment="1" applyProtection="1">
      <alignment horizontal="center" vertical="center"/>
      <protection locked="0"/>
    </xf>
    <xf numFmtId="14" fontId="11" fillId="7" borderId="27" xfId="1" applyNumberFormat="1" applyFont="1" applyBorder="1" applyAlignment="1" applyProtection="1">
      <alignment horizontal="center" vertical="center"/>
      <protection locked="0"/>
    </xf>
    <xf numFmtId="0" fontId="8" fillId="11" borderId="32" xfId="0" applyFont="1" applyFill="1" applyBorder="1" applyAlignment="1">
      <alignment horizontal="center"/>
    </xf>
    <xf numFmtId="0" fontId="8" fillId="11" borderId="33" xfId="0" applyFont="1" applyFill="1" applyBorder="1" applyAlignment="1">
      <alignment horizontal="center"/>
    </xf>
    <xf numFmtId="14" fontId="11" fillId="3" borderId="26" xfId="0" applyNumberFormat="1" applyFont="1" applyFill="1" applyBorder="1" applyAlignment="1" applyProtection="1">
      <alignment horizontal="center" vertical="center"/>
      <protection locked="0"/>
    </xf>
    <xf numFmtId="14" fontId="11" fillId="3" borderId="27" xfId="0" applyNumberFormat="1" applyFont="1" applyFill="1" applyBorder="1" applyAlignment="1" applyProtection="1">
      <alignment horizontal="center" vertical="center"/>
      <protection locked="0"/>
    </xf>
    <xf numFmtId="14" fontId="11" fillId="3" borderId="4" xfId="0" applyNumberFormat="1" applyFont="1" applyFill="1" applyBorder="1" applyAlignment="1" applyProtection="1">
      <alignment horizontal="center" vertical="center"/>
      <protection locked="0"/>
    </xf>
    <xf numFmtId="14" fontId="11" fillId="3" borderId="13" xfId="0" applyNumberFormat="1" applyFont="1" applyFill="1" applyBorder="1" applyAlignment="1" applyProtection="1">
      <alignment horizontal="center" vertical="center"/>
      <protection locked="0"/>
    </xf>
    <xf numFmtId="14" fontId="11" fillId="2" borderId="4" xfId="0" applyNumberFormat="1" applyFont="1" applyFill="1" applyBorder="1" applyAlignment="1" applyProtection="1">
      <alignment horizontal="center" vertical="center"/>
      <protection locked="0"/>
    </xf>
    <xf numFmtId="14" fontId="11" fillId="2" borderId="13" xfId="0" applyNumberFormat="1" applyFont="1" applyFill="1" applyBorder="1" applyAlignment="1" applyProtection="1">
      <alignment horizontal="center" vertical="center"/>
      <protection locked="0"/>
    </xf>
    <xf numFmtId="0" fontId="3" fillId="7" borderId="0" xfId="1" applyBorder="1" applyAlignment="1">
      <alignment vertical="center" wrapText="1"/>
    </xf>
    <xf numFmtId="0" fontId="0" fillId="3" borderId="0" xfId="0" applyFill="1" applyAlignment="1">
      <alignment vertical="center" wrapText="1"/>
    </xf>
    <xf numFmtId="0" fontId="3" fillId="7" borderId="0" xfId="1" applyAlignment="1">
      <alignment horizontal="center" vertical="center"/>
    </xf>
    <xf numFmtId="0" fontId="0" fillId="3" borderId="0" xfId="0" applyFill="1" applyAlignment="1">
      <alignment vertical="center"/>
    </xf>
    <xf numFmtId="14" fontId="11" fillId="3" borderId="29" xfId="0" applyNumberFormat="1" applyFont="1" applyFill="1" applyBorder="1" applyAlignment="1" applyProtection="1">
      <alignment horizontal="center" vertical="center"/>
      <protection locked="0"/>
    </xf>
    <xf numFmtId="14" fontId="11" fillId="3" borderId="30" xfId="0" applyNumberFormat="1" applyFont="1" applyFill="1" applyBorder="1" applyAlignment="1" applyProtection="1">
      <alignment horizontal="center" vertical="center"/>
      <protection locked="0"/>
    </xf>
    <xf numFmtId="14" fontId="11" fillId="2" borderId="29" xfId="0" applyNumberFormat="1" applyFont="1" applyFill="1" applyBorder="1" applyAlignment="1" applyProtection="1">
      <alignment horizontal="center" vertical="center"/>
      <protection locked="0"/>
    </xf>
    <xf numFmtId="14" fontId="11" fillId="2" borderId="30" xfId="0" applyNumberFormat="1" applyFont="1" applyFill="1" applyBorder="1" applyAlignment="1" applyProtection="1">
      <alignment horizontal="center" vertical="center"/>
      <protection locked="0"/>
    </xf>
    <xf numFmtId="14" fontId="11" fillId="6" borderId="7" xfId="0" applyNumberFormat="1" applyFont="1" applyFill="1" applyBorder="1" applyAlignment="1">
      <alignment horizontal="center" vertical="center"/>
    </xf>
    <xf numFmtId="14" fontId="11" fillId="7" borderId="0" xfId="1" applyNumberFormat="1" applyFont="1" applyBorder="1" applyAlignment="1">
      <alignment horizontal="center" vertical="center"/>
    </xf>
    <xf numFmtId="14" fontId="11" fillId="6" borderId="0" xfId="0" applyNumberFormat="1" applyFont="1" applyFill="1" applyBorder="1" applyAlignment="1">
      <alignment horizontal="center" vertical="center"/>
    </xf>
    <xf numFmtId="0" fontId="4" fillId="10" borderId="0" xfId="0" applyFont="1" applyFill="1" applyAlignment="1">
      <alignment vertical="center"/>
    </xf>
    <xf numFmtId="0" fontId="0" fillId="10" borderId="0" xfId="0" applyFill="1" applyAlignment="1">
      <alignment vertical="center"/>
    </xf>
    <xf numFmtId="0" fontId="0" fillId="10" borderId="0" xfId="0" applyFill="1" applyAlignment="1">
      <alignment horizontal="center" vertical="center"/>
    </xf>
    <xf numFmtId="0" fontId="7" fillId="10" borderId="18" xfId="0" applyFont="1" applyFill="1" applyBorder="1" applyAlignment="1">
      <alignment horizontal="center"/>
    </xf>
    <xf numFmtId="0" fontId="8" fillId="0" borderId="1" xfId="0" applyFont="1" applyBorder="1" applyAlignment="1">
      <alignment horizontal="center"/>
    </xf>
    <xf numFmtId="0" fontId="8" fillId="0" borderId="3" xfId="0" applyFont="1" applyBorder="1" applyAlignment="1">
      <alignment horizontal="center"/>
    </xf>
    <xf numFmtId="0" fontId="8" fillId="0" borderId="17" xfId="0" applyFont="1" applyBorder="1" applyAlignment="1">
      <alignment horizontal="center"/>
    </xf>
    <xf numFmtId="0" fontId="6" fillId="0" borderId="19" xfId="0" applyFont="1" applyBorder="1" applyAlignment="1">
      <alignment horizontal="center"/>
    </xf>
    <xf numFmtId="0" fontId="8" fillId="6" borderId="0" xfId="0" applyFont="1" applyFill="1" applyBorder="1" applyAlignment="1">
      <alignment vertical="center" wrapText="1"/>
    </xf>
    <xf numFmtId="0" fontId="8" fillId="6" borderId="0" xfId="0" applyFont="1" applyFill="1" applyAlignment="1">
      <alignment vertical="center" wrapText="1"/>
    </xf>
    <xf numFmtId="165" fontId="7" fillId="6" borderId="0" xfId="0" applyNumberFormat="1" applyFont="1" applyFill="1" applyAlignment="1">
      <alignment horizontal="center" vertical="center"/>
    </xf>
    <xf numFmtId="165" fontId="7" fillId="6" borderId="0" xfId="0" applyNumberFormat="1" applyFont="1" applyFill="1" applyAlignment="1">
      <alignment vertical="center"/>
    </xf>
    <xf numFmtId="0" fontId="12" fillId="10" borderId="0" xfId="0" applyFont="1" applyFill="1" applyAlignment="1">
      <alignment vertical="center"/>
    </xf>
    <xf numFmtId="0" fontId="6" fillId="10" borderId="0" xfId="0" applyFont="1" applyFill="1" applyAlignment="1"/>
    <xf numFmtId="0" fontId="20" fillId="10" borderId="0" xfId="0" applyFont="1" applyFill="1" applyAlignment="1">
      <alignment vertical="center"/>
    </xf>
    <xf numFmtId="0" fontId="0" fillId="12" borderId="0" xfId="0" applyFill="1" applyAlignment="1">
      <alignment horizontal="center" vertical="center"/>
    </xf>
    <xf numFmtId="0" fontId="7" fillId="0" borderId="0" xfId="0" applyFont="1" applyAlignment="1">
      <alignment vertical="center"/>
    </xf>
  </cellXfs>
  <cellStyles count="2">
    <cellStyle name="20% - Accent3" xfId="1" builtinId="38"/>
    <cellStyle name="Normal" xfId="0" builtinId="0"/>
  </cellStyles>
  <dxfs count="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10.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1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17.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18.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5.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6.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7.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8.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9.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Ex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Liveweight Gain Birth to Weaning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count</c:v>
          </c:tx>
          <c:spPr>
            <a:solidFill>
              <a:schemeClr val="accent1"/>
            </a:solidFill>
            <a:ln>
              <a:noFill/>
            </a:ln>
            <a:effectLst/>
          </c:spPr>
          <c:invertIfNegative val="0"/>
          <c:cat>
            <c:strRef>
              <c:f>'Calf Record'!$AL$7:$AL$19</c:f>
              <c:strCache>
                <c:ptCount val="13"/>
                <c:pt idx="0">
                  <c:v>0-0.4</c:v>
                </c:pt>
                <c:pt idx="1">
                  <c:v>0.41-0.50</c:v>
                </c:pt>
                <c:pt idx="2">
                  <c:v>0.51-0.60</c:v>
                </c:pt>
                <c:pt idx="3">
                  <c:v>0.61-0.70</c:v>
                </c:pt>
                <c:pt idx="4">
                  <c:v>0.71-0.80</c:v>
                </c:pt>
                <c:pt idx="5">
                  <c:v>0,81-0.90</c:v>
                </c:pt>
                <c:pt idx="6">
                  <c:v>0.91-1.00</c:v>
                </c:pt>
                <c:pt idx="7">
                  <c:v>1.01-1.10</c:v>
                </c:pt>
                <c:pt idx="8">
                  <c:v>1.11-1.20</c:v>
                </c:pt>
                <c:pt idx="9">
                  <c:v>1.21-1.30</c:v>
                </c:pt>
                <c:pt idx="10">
                  <c:v>1.31-1.40</c:v>
                </c:pt>
                <c:pt idx="11">
                  <c:v>1.41-1.50</c:v>
                </c:pt>
                <c:pt idx="12">
                  <c:v>1.50+</c:v>
                </c:pt>
              </c:strCache>
            </c:strRef>
          </c:cat>
          <c:val>
            <c:numRef>
              <c:f>'Calf Record'!$AN$7:$AN$19</c:f>
              <c:numCache>
                <c:formatCode>General</c:formatCode>
                <c:ptCount val="13"/>
                <c:pt idx="0">
                  <c:v>0</c:v>
                </c:pt>
                <c:pt idx="1">
                  <c:v>0</c:v>
                </c:pt>
                <c:pt idx="2">
                  <c:v>1</c:v>
                </c:pt>
                <c:pt idx="3">
                  <c:v>0</c:v>
                </c:pt>
                <c:pt idx="4">
                  <c:v>0</c:v>
                </c:pt>
                <c:pt idx="5">
                  <c:v>1</c:v>
                </c:pt>
                <c:pt idx="6">
                  <c:v>1</c:v>
                </c:pt>
                <c:pt idx="7">
                  <c:v>2</c:v>
                </c:pt>
                <c:pt idx="8">
                  <c:v>0</c:v>
                </c:pt>
                <c:pt idx="9">
                  <c:v>0</c:v>
                </c:pt>
                <c:pt idx="10">
                  <c:v>0</c:v>
                </c:pt>
                <c:pt idx="11">
                  <c:v>0</c:v>
                </c:pt>
                <c:pt idx="12">
                  <c:v>0</c:v>
                </c:pt>
              </c:numCache>
            </c:numRef>
          </c:val>
          <c:extLst>
            <c:ext xmlns:c16="http://schemas.microsoft.com/office/drawing/2014/chart" uri="{C3380CC4-5D6E-409C-BE32-E72D297353CC}">
              <c16:uniqueId val="{00000001-31C4-4139-B654-7705A14ADAD8}"/>
            </c:ext>
          </c:extLst>
        </c:ser>
        <c:dLbls>
          <c:showLegendKey val="0"/>
          <c:showVal val="0"/>
          <c:showCatName val="0"/>
          <c:showSerName val="0"/>
          <c:showPercent val="0"/>
          <c:showBubbleSize val="0"/>
        </c:dLbls>
        <c:gapWidth val="33"/>
        <c:overlap val="-30"/>
        <c:axId val="697986040"/>
        <c:axId val="697984072"/>
      </c:barChart>
      <c:catAx>
        <c:axId val="69798604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Daily Liveweight Gain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7984072"/>
        <c:crosses val="autoZero"/>
        <c:auto val="1"/>
        <c:lblAlgn val="ctr"/>
        <c:lblOffset val="100"/>
        <c:noMultiLvlLbl val="0"/>
      </c:catAx>
      <c:valAx>
        <c:axId val="6979840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79860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Autumn Calving Spread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'Cow Results 3'!$U$7:$U$8</c:f>
              <c:strCache>
                <c:ptCount val="2"/>
                <c:pt idx="1">
                  <c:v>Target</c:v>
                </c:pt>
              </c:strCache>
            </c:strRef>
          </c:tx>
          <c:spPr>
            <a:solidFill>
              <a:schemeClr val="accent1"/>
            </a:solidFill>
            <a:ln>
              <a:noFill/>
            </a:ln>
            <a:effectLst/>
          </c:spPr>
          <c:invertIfNegative val="0"/>
          <c:cat>
            <c:strRef>
              <c:f>'Cow Results 1'!$Z$9:$Z$11</c:f>
              <c:strCache>
                <c:ptCount val="3"/>
                <c:pt idx="0">
                  <c:v>21 days</c:v>
                </c:pt>
                <c:pt idx="1">
                  <c:v>42 days</c:v>
                </c:pt>
                <c:pt idx="2">
                  <c:v>&gt;42 days</c:v>
                </c:pt>
              </c:strCache>
            </c:strRef>
          </c:cat>
          <c:val>
            <c:numRef>
              <c:f>'Cow Results 3'!$U$9:$U$11</c:f>
              <c:numCache>
                <c:formatCode>0.00%</c:formatCode>
                <c:ptCount val="3"/>
                <c:pt idx="0">
                  <c:v>0.65</c:v>
                </c:pt>
                <c:pt idx="1">
                  <c:v>0.9</c:v>
                </c:pt>
                <c:pt idx="2">
                  <c:v>0.1</c:v>
                </c:pt>
              </c:numCache>
            </c:numRef>
          </c:val>
          <c:extLst>
            <c:ext xmlns:c16="http://schemas.microsoft.com/office/drawing/2014/chart" uri="{C3380CC4-5D6E-409C-BE32-E72D297353CC}">
              <c16:uniqueId val="{00000000-0B6C-4866-AAAE-174633C1E707}"/>
            </c:ext>
          </c:extLst>
        </c:ser>
        <c:ser>
          <c:idx val="1"/>
          <c:order val="1"/>
          <c:tx>
            <c:strRef>
              <c:f>'Cow Results 3'!$V$7:$V$8</c:f>
              <c:strCache>
                <c:ptCount val="2"/>
                <c:pt idx="1">
                  <c:v>Actual</c:v>
                </c:pt>
              </c:strCache>
            </c:strRef>
          </c:tx>
          <c:spPr>
            <a:solidFill>
              <a:schemeClr val="accent2"/>
            </a:solidFill>
            <a:ln>
              <a:noFill/>
            </a:ln>
            <a:effectLst/>
          </c:spPr>
          <c:invertIfNegative val="0"/>
          <c:cat>
            <c:strRef>
              <c:f>'Cow Results 1'!$Z$9:$Z$11</c:f>
              <c:strCache>
                <c:ptCount val="3"/>
                <c:pt idx="0">
                  <c:v>21 days</c:v>
                </c:pt>
                <c:pt idx="1">
                  <c:v>42 days</c:v>
                </c:pt>
                <c:pt idx="2">
                  <c:v>&gt;42 days</c:v>
                </c:pt>
              </c:strCache>
            </c:strRef>
          </c:cat>
          <c:val>
            <c:numRef>
              <c:f>'Cow Results 3'!$V$9:$V$11</c:f>
              <c:numCache>
                <c:formatCode>0.00%</c:formatCode>
                <c:ptCount val="3"/>
                <c:pt idx="0">
                  <c:v>1</c:v>
                </c:pt>
                <c:pt idx="1">
                  <c:v>1</c:v>
                </c:pt>
                <c:pt idx="2">
                  <c:v>0</c:v>
                </c:pt>
              </c:numCache>
            </c:numRef>
          </c:val>
          <c:extLst>
            <c:ext xmlns:c16="http://schemas.microsoft.com/office/drawing/2014/chart" uri="{C3380CC4-5D6E-409C-BE32-E72D297353CC}">
              <c16:uniqueId val="{00000001-0B6C-4866-AAAE-174633C1E707}"/>
            </c:ext>
          </c:extLst>
        </c:ser>
        <c:dLbls>
          <c:showLegendKey val="0"/>
          <c:showVal val="0"/>
          <c:showCatName val="0"/>
          <c:showSerName val="0"/>
          <c:showPercent val="0"/>
          <c:showBubbleSize val="0"/>
        </c:dLbls>
        <c:gapWidth val="10"/>
        <c:axId val="596072248"/>
        <c:axId val="596072576"/>
      </c:barChart>
      <c:catAx>
        <c:axId val="596072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6072576"/>
        <c:crosses val="autoZero"/>
        <c:auto val="1"/>
        <c:lblAlgn val="ctr"/>
        <c:lblOffset val="100"/>
        <c:noMultiLvlLbl val="0"/>
      </c:catAx>
      <c:valAx>
        <c:axId val="59607257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60722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Spring Calving</a:t>
            </a:r>
            <a:r>
              <a:rPr lang="en-US" baseline="0"/>
              <a:t> Spread</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'Cow Results 4'!$U$1:$U$2</c:f>
              <c:strCache>
                <c:ptCount val="2"/>
                <c:pt idx="1">
                  <c:v>Target</c:v>
                </c:pt>
              </c:strCache>
            </c:strRef>
          </c:tx>
          <c:spPr>
            <a:solidFill>
              <a:schemeClr val="accent1"/>
            </a:solidFill>
            <a:ln>
              <a:noFill/>
            </a:ln>
            <a:effectLst/>
          </c:spPr>
          <c:invertIfNegative val="0"/>
          <c:cat>
            <c:strRef>
              <c:f>'Cow Results 1'!$Z$3:$Z$5</c:f>
              <c:strCache>
                <c:ptCount val="3"/>
                <c:pt idx="0">
                  <c:v>21 days</c:v>
                </c:pt>
                <c:pt idx="1">
                  <c:v>42 days</c:v>
                </c:pt>
                <c:pt idx="2">
                  <c:v>&gt;42 days</c:v>
                </c:pt>
              </c:strCache>
            </c:strRef>
          </c:cat>
          <c:val>
            <c:numRef>
              <c:f>'Cow Results 4'!$U$3:$U$5</c:f>
              <c:numCache>
                <c:formatCode>0.00%</c:formatCode>
                <c:ptCount val="3"/>
                <c:pt idx="0">
                  <c:v>0.65</c:v>
                </c:pt>
                <c:pt idx="1">
                  <c:v>0.9</c:v>
                </c:pt>
                <c:pt idx="2">
                  <c:v>0.1</c:v>
                </c:pt>
              </c:numCache>
            </c:numRef>
          </c:val>
          <c:extLst>
            <c:ext xmlns:c16="http://schemas.microsoft.com/office/drawing/2014/chart" uri="{C3380CC4-5D6E-409C-BE32-E72D297353CC}">
              <c16:uniqueId val="{00000000-4C1D-4946-B49A-85EC0D0F6A85}"/>
            </c:ext>
          </c:extLst>
        </c:ser>
        <c:ser>
          <c:idx val="1"/>
          <c:order val="1"/>
          <c:tx>
            <c:strRef>
              <c:f>'Cow Results 4'!$V$1:$V$2</c:f>
              <c:strCache>
                <c:ptCount val="2"/>
                <c:pt idx="1">
                  <c:v>Actual</c:v>
                </c:pt>
              </c:strCache>
            </c:strRef>
          </c:tx>
          <c:spPr>
            <a:solidFill>
              <a:schemeClr val="accent2"/>
            </a:solidFill>
            <a:ln>
              <a:noFill/>
            </a:ln>
            <a:effectLst/>
          </c:spPr>
          <c:invertIfNegative val="0"/>
          <c:cat>
            <c:strRef>
              <c:f>'Cow Results 1'!$Z$3:$Z$5</c:f>
              <c:strCache>
                <c:ptCount val="3"/>
                <c:pt idx="0">
                  <c:v>21 days</c:v>
                </c:pt>
                <c:pt idx="1">
                  <c:v>42 days</c:v>
                </c:pt>
                <c:pt idx="2">
                  <c:v>&gt;42 days</c:v>
                </c:pt>
              </c:strCache>
            </c:strRef>
          </c:cat>
          <c:val>
            <c:numRef>
              <c:f>'Cow Results 4'!$V$3:$V$5</c:f>
              <c:numCache>
                <c:formatCode>0.00%</c:formatCode>
                <c:ptCount val="3"/>
                <c:pt idx="0">
                  <c:v>1</c:v>
                </c:pt>
                <c:pt idx="1">
                  <c:v>1</c:v>
                </c:pt>
                <c:pt idx="2">
                  <c:v>0</c:v>
                </c:pt>
              </c:numCache>
            </c:numRef>
          </c:val>
          <c:extLst>
            <c:ext xmlns:c16="http://schemas.microsoft.com/office/drawing/2014/chart" uri="{C3380CC4-5D6E-409C-BE32-E72D297353CC}">
              <c16:uniqueId val="{00000001-4C1D-4946-B49A-85EC0D0F6A85}"/>
            </c:ext>
          </c:extLst>
        </c:ser>
        <c:dLbls>
          <c:showLegendKey val="0"/>
          <c:showVal val="0"/>
          <c:showCatName val="0"/>
          <c:showSerName val="0"/>
          <c:showPercent val="0"/>
          <c:showBubbleSize val="0"/>
        </c:dLbls>
        <c:gapWidth val="10"/>
        <c:axId val="412941584"/>
        <c:axId val="412940600"/>
      </c:barChart>
      <c:catAx>
        <c:axId val="412941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2940600"/>
        <c:crosses val="autoZero"/>
        <c:auto val="1"/>
        <c:lblAlgn val="ctr"/>
        <c:lblOffset val="100"/>
        <c:noMultiLvlLbl val="0"/>
      </c:catAx>
      <c:valAx>
        <c:axId val="4129406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solidFill>
              <a:schemeClr val="accent1">
                <a:alpha val="97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29415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Autumn Calving Spread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'Cow Results 4'!$U$7:$U$8</c:f>
              <c:strCache>
                <c:ptCount val="2"/>
                <c:pt idx="1">
                  <c:v>Target</c:v>
                </c:pt>
              </c:strCache>
            </c:strRef>
          </c:tx>
          <c:spPr>
            <a:solidFill>
              <a:schemeClr val="accent1"/>
            </a:solidFill>
            <a:ln>
              <a:noFill/>
            </a:ln>
            <a:effectLst/>
          </c:spPr>
          <c:invertIfNegative val="0"/>
          <c:cat>
            <c:strRef>
              <c:f>'Cow Results 1'!$Z$9:$Z$11</c:f>
              <c:strCache>
                <c:ptCount val="3"/>
                <c:pt idx="0">
                  <c:v>21 days</c:v>
                </c:pt>
                <c:pt idx="1">
                  <c:v>42 days</c:v>
                </c:pt>
                <c:pt idx="2">
                  <c:v>&gt;42 days</c:v>
                </c:pt>
              </c:strCache>
            </c:strRef>
          </c:cat>
          <c:val>
            <c:numRef>
              <c:f>'Cow Results 4'!$U$9:$U$11</c:f>
              <c:numCache>
                <c:formatCode>0.00%</c:formatCode>
                <c:ptCount val="3"/>
                <c:pt idx="0">
                  <c:v>0.65</c:v>
                </c:pt>
                <c:pt idx="1">
                  <c:v>0.9</c:v>
                </c:pt>
                <c:pt idx="2">
                  <c:v>0.1</c:v>
                </c:pt>
              </c:numCache>
            </c:numRef>
          </c:val>
          <c:extLst>
            <c:ext xmlns:c16="http://schemas.microsoft.com/office/drawing/2014/chart" uri="{C3380CC4-5D6E-409C-BE32-E72D297353CC}">
              <c16:uniqueId val="{00000000-A1EE-4FED-9D21-D160A542DE87}"/>
            </c:ext>
          </c:extLst>
        </c:ser>
        <c:ser>
          <c:idx val="1"/>
          <c:order val="1"/>
          <c:tx>
            <c:strRef>
              <c:f>'Cow Results 4'!$V$7:$V$8</c:f>
              <c:strCache>
                <c:ptCount val="2"/>
                <c:pt idx="1">
                  <c:v>Actual</c:v>
                </c:pt>
              </c:strCache>
            </c:strRef>
          </c:tx>
          <c:spPr>
            <a:solidFill>
              <a:schemeClr val="accent2"/>
            </a:solidFill>
            <a:ln>
              <a:noFill/>
            </a:ln>
            <a:effectLst/>
          </c:spPr>
          <c:invertIfNegative val="0"/>
          <c:cat>
            <c:strRef>
              <c:f>'Cow Results 1'!$Z$9:$Z$11</c:f>
              <c:strCache>
                <c:ptCount val="3"/>
                <c:pt idx="0">
                  <c:v>21 days</c:v>
                </c:pt>
                <c:pt idx="1">
                  <c:v>42 days</c:v>
                </c:pt>
                <c:pt idx="2">
                  <c:v>&gt;42 days</c:v>
                </c:pt>
              </c:strCache>
            </c:strRef>
          </c:cat>
          <c:val>
            <c:numRef>
              <c:f>'Cow Results 4'!$V$9:$V$11</c:f>
              <c:numCache>
                <c:formatCode>0.00%</c:formatCode>
                <c:ptCount val="3"/>
                <c:pt idx="0">
                  <c:v>0.66666666666666663</c:v>
                </c:pt>
                <c:pt idx="1">
                  <c:v>1</c:v>
                </c:pt>
                <c:pt idx="2">
                  <c:v>0</c:v>
                </c:pt>
              </c:numCache>
            </c:numRef>
          </c:val>
          <c:extLst>
            <c:ext xmlns:c16="http://schemas.microsoft.com/office/drawing/2014/chart" uri="{C3380CC4-5D6E-409C-BE32-E72D297353CC}">
              <c16:uniqueId val="{00000001-A1EE-4FED-9D21-D160A542DE87}"/>
            </c:ext>
          </c:extLst>
        </c:ser>
        <c:dLbls>
          <c:showLegendKey val="0"/>
          <c:showVal val="0"/>
          <c:showCatName val="0"/>
          <c:showSerName val="0"/>
          <c:showPercent val="0"/>
          <c:showBubbleSize val="0"/>
        </c:dLbls>
        <c:gapWidth val="10"/>
        <c:axId val="596072248"/>
        <c:axId val="596072576"/>
      </c:barChart>
      <c:catAx>
        <c:axId val="596072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6072576"/>
        <c:crosses val="autoZero"/>
        <c:auto val="1"/>
        <c:lblAlgn val="ctr"/>
        <c:lblOffset val="100"/>
        <c:noMultiLvlLbl val="0"/>
      </c:catAx>
      <c:valAx>
        <c:axId val="59607257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60722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dLbls>
          <c:showLegendKey val="0"/>
          <c:showVal val="0"/>
          <c:showCatName val="0"/>
          <c:showSerName val="0"/>
          <c:showPercent val="0"/>
          <c:showBubbleSize val="0"/>
        </c:dLbls>
        <c:gapWidth val="150"/>
        <c:axId val="488174200"/>
        <c:axId val="488177808"/>
        <c:extLst>
          <c:ext xmlns:c15="http://schemas.microsoft.com/office/drawing/2012/chart" uri="{02D57815-91ED-43cb-92C2-25804820EDAC}">
            <c15:filteredBarSeries>
              <c15:ser>
                <c:idx val="0"/>
                <c:order val="0"/>
                <c:tx>
                  <c:strRef>
                    <c:extLst>
                      <c:ext uri="{02D57815-91ED-43cb-92C2-25804820EDAC}">
                        <c15:formulaRef>
                          <c15:sqref>'Age Profile'!$AF$14</c15:sqref>
                        </c15:formulaRef>
                      </c:ext>
                    </c:extLst>
                    <c:strCache>
                      <c:ptCount val="1"/>
                      <c:pt idx="0">
                        <c:v>Years</c:v>
                      </c:pt>
                    </c:strCache>
                  </c:strRef>
                </c:tx>
                <c:spPr>
                  <a:solidFill>
                    <a:schemeClr val="accent1"/>
                  </a:solidFill>
                  <a:ln>
                    <a:noFill/>
                  </a:ln>
                  <a:effectLst/>
                </c:spPr>
                <c:invertIfNegative val="0"/>
                <c:val>
                  <c:numRef>
                    <c:extLst>
                      <c:ext uri="{02D57815-91ED-43cb-92C2-25804820EDAC}">
                        <c15:formulaRef>
                          <c15:sqref>'Age Profile'!$AF$15:$AF$33</c15:sqref>
                        </c15:formulaRef>
                      </c:ext>
                    </c:extLst>
                    <c:numCache>
                      <c:formatCode>General</c:formatCode>
                      <c:ptCount val="19"/>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numCache>
                  </c:numRef>
                </c:val>
                <c:extLst>
                  <c:ext xmlns:c16="http://schemas.microsoft.com/office/drawing/2014/chart" uri="{C3380CC4-5D6E-409C-BE32-E72D297353CC}">
                    <c16:uniqueId val="{00000000-5641-4224-9E61-3B335C73D442}"/>
                  </c:ext>
                </c:extLst>
              </c15:ser>
            </c15:filteredBarSeries>
          </c:ext>
        </c:extLst>
      </c:barChart>
      <c:lineChart>
        <c:grouping val="standard"/>
        <c:varyColors val="0"/>
        <c:ser>
          <c:idx val="1"/>
          <c:order val="1"/>
          <c:tx>
            <c:strRef>
              <c:f>'Age Profile'!$AG$14</c:f>
              <c:strCache>
                <c:ptCount val="1"/>
                <c:pt idx="0">
                  <c:v>Number</c:v>
                </c:pt>
              </c:strCache>
            </c:strRef>
          </c:tx>
          <c:spPr>
            <a:ln w="28575" cap="rnd">
              <a:solidFill>
                <a:schemeClr val="accent2"/>
              </a:solidFill>
              <a:round/>
            </a:ln>
            <a:effectLst/>
          </c:spPr>
          <c:marker>
            <c:symbol val="none"/>
          </c:marker>
          <c:val>
            <c:numRef>
              <c:f>'Age Profile'!$AG$15:$AG$33</c:f>
              <c:numCache>
                <c:formatCode>General</c:formatCode>
                <c:ptCount val="19"/>
                <c:pt idx="0">
                  <c:v>0</c:v>
                </c:pt>
                <c:pt idx="1">
                  <c:v>0</c:v>
                </c:pt>
                <c:pt idx="2">
                  <c:v>0</c:v>
                </c:pt>
                <c:pt idx="3">
                  <c:v>1</c:v>
                </c:pt>
                <c:pt idx="4">
                  <c:v>3</c:v>
                </c:pt>
                <c:pt idx="5">
                  <c:v>1</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smooth val="0"/>
          <c:extLst>
            <c:ext xmlns:c16="http://schemas.microsoft.com/office/drawing/2014/chart" uri="{C3380CC4-5D6E-409C-BE32-E72D297353CC}">
              <c16:uniqueId val="{00000001-5641-4224-9E61-3B335C73D442}"/>
            </c:ext>
          </c:extLst>
        </c:ser>
        <c:dLbls>
          <c:showLegendKey val="0"/>
          <c:showVal val="0"/>
          <c:showCatName val="0"/>
          <c:showSerName val="0"/>
          <c:showPercent val="0"/>
          <c:showBubbleSize val="0"/>
        </c:dLbls>
        <c:marker val="1"/>
        <c:smooth val="0"/>
        <c:axId val="488174200"/>
        <c:axId val="488177808"/>
      </c:lineChart>
      <c:catAx>
        <c:axId val="4881742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Age years </a:t>
                </a:r>
              </a:p>
            </c:rich>
          </c:tx>
          <c:layout>
            <c:manualLayout>
              <c:xMode val="edge"/>
              <c:yMode val="edge"/>
              <c:x val="0.48084590189099852"/>
              <c:y val="0.8660222330785295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8177808"/>
        <c:crosses val="autoZero"/>
        <c:auto val="1"/>
        <c:lblAlgn val="ctr"/>
        <c:lblOffset val="100"/>
        <c:noMultiLvlLbl val="0"/>
      </c:catAx>
      <c:valAx>
        <c:axId val="4881778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Number of Cows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8174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'Age 1st Calving'!$AB$5</c:f>
              <c:strCache>
                <c:ptCount val="1"/>
                <c:pt idx="0">
                  <c:v>Number</c:v>
                </c:pt>
              </c:strCache>
            </c:strRef>
          </c:tx>
          <c:spPr>
            <a:ln w="28575" cap="rnd">
              <a:solidFill>
                <a:schemeClr val="accent1"/>
              </a:solidFill>
              <a:round/>
            </a:ln>
            <a:effectLst/>
          </c:spPr>
          <c:marker>
            <c:symbol val="none"/>
          </c:marker>
          <c:cat>
            <c:numRef>
              <c:f>'Age 1st Calving'!$AA$6:$AA$23</c:f>
              <c:numCache>
                <c:formatCode>General</c:formatCode>
                <c:ptCount val="18"/>
                <c:pt idx="0">
                  <c:v>19</c:v>
                </c:pt>
                <c:pt idx="1">
                  <c:v>20</c:v>
                </c:pt>
                <c:pt idx="2">
                  <c:v>21</c:v>
                </c:pt>
                <c:pt idx="3">
                  <c:v>22</c:v>
                </c:pt>
                <c:pt idx="4">
                  <c:v>23</c:v>
                </c:pt>
                <c:pt idx="5">
                  <c:v>24</c:v>
                </c:pt>
                <c:pt idx="6">
                  <c:v>25</c:v>
                </c:pt>
                <c:pt idx="7">
                  <c:v>26</c:v>
                </c:pt>
                <c:pt idx="8">
                  <c:v>27</c:v>
                </c:pt>
                <c:pt idx="9">
                  <c:v>28</c:v>
                </c:pt>
                <c:pt idx="10">
                  <c:v>29</c:v>
                </c:pt>
                <c:pt idx="11">
                  <c:v>30</c:v>
                </c:pt>
                <c:pt idx="12">
                  <c:v>31</c:v>
                </c:pt>
                <c:pt idx="13">
                  <c:v>32</c:v>
                </c:pt>
                <c:pt idx="14">
                  <c:v>33</c:v>
                </c:pt>
                <c:pt idx="15">
                  <c:v>34</c:v>
                </c:pt>
                <c:pt idx="16">
                  <c:v>35</c:v>
                </c:pt>
                <c:pt idx="17">
                  <c:v>36</c:v>
                </c:pt>
              </c:numCache>
            </c:numRef>
          </c:cat>
          <c:val>
            <c:numRef>
              <c:f>'Age 1st Calving'!$AB$6:$AB$23</c:f>
              <c:numCache>
                <c:formatCode>General</c:formatCode>
                <c:ptCount val="18"/>
                <c:pt idx="0">
                  <c:v>0</c:v>
                </c:pt>
                <c:pt idx="1">
                  <c:v>0</c:v>
                </c:pt>
                <c:pt idx="2">
                  <c:v>0</c:v>
                </c:pt>
                <c:pt idx="3">
                  <c:v>0</c:v>
                </c:pt>
                <c:pt idx="4">
                  <c:v>1</c:v>
                </c:pt>
                <c:pt idx="5">
                  <c:v>1</c:v>
                </c:pt>
                <c:pt idx="6">
                  <c:v>1</c:v>
                </c:pt>
                <c:pt idx="7">
                  <c:v>0</c:v>
                </c:pt>
                <c:pt idx="8">
                  <c:v>0</c:v>
                </c:pt>
                <c:pt idx="9">
                  <c:v>1</c:v>
                </c:pt>
                <c:pt idx="10">
                  <c:v>0</c:v>
                </c:pt>
                <c:pt idx="11">
                  <c:v>0</c:v>
                </c:pt>
                <c:pt idx="12">
                  <c:v>0</c:v>
                </c:pt>
                <c:pt idx="13">
                  <c:v>0</c:v>
                </c:pt>
                <c:pt idx="14">
                  <c:v>0</c:v>
                </c:pt>
                <c:pt idx="15">
                  <c:v>0</c:v>
                </c:pt>
                <c:pt idx="16">
                  <c:v>0</c:v>
                </c:pt>
                <c:pt idx="17">
                  <c:v>0</c:v>
                </c:pt>
              </c:numCache>
            </c:numRef>
          </c:val>
          <c:smooth val="0"/>
          <c:extLst>
            <c:ext xmlns:c16="http://schemas.microsoft.com/office/drawing/2014/chart" uri="{C3380CC4-5D6E-409C-BE32-E72D297353CC}">
              <c16:uniqueId val="{00000000-B659-4E2B-8BE2-07BB458925F4}"/>
            </c:ext>
          </c:extLst>
        </c:ser>
        <c:dLbls>
          <c:showLegendKey val="0"/>
          <c:showVal val="0"/>
          <c:showCatName val="0"/>
          <c:showSerName val="0"/>
          <c:showPercent val="0"/>
          <c:showBubbleSize val="0"/>
        </c:dLbls>
        <c:smooth val="0"/>
        <c:axId val="633326024"/>
        <c:axId val="633331600"/>
      </c:lineChart>
      <c:catAx>
        <c:axId val="63332602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Months</a:t>
                </a:r>
                <a:r>
                  <a:rPr lang="en-GB" baseline="0"/>
                  <a:t> first calved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3331600"/>
        <c:crosses val="autoZero"/>
        <c:auto val="1"/>
        <c:lblAlgn val="ctr"/>
        <c:lblOffset val="100"/>
        <c:noMultiLvlLbl val="0"/>
      </c:catAx>
      <c:valAx>
        <c:axId val="633331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Number of animals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3326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Liveweight Gain Birth to Weaning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count</c:v>
          </c:tx>
          <c:spPr>
            <a:solidFill>
              <a:schemeClr val="accent1"/>
            </a:solidFill>
            <a:ln>
              <a:noFill/>
            </a:ln>
            <a:effectLst/>
          </c:spPr>
          <c:invertIfNegative val="0"/>
          <c:cat>
            <c:strRef>
              <c:f>'Calf Record'!$AL$7:$AL$19</c:f>
              <c:strCache>
                <c:ptCount val="13"/>
                <c:pt idx="0">
                  <c:v>0-0.4</c:v>
                </c:pt>
                <c:pt idx="1">
                  <c:v>0.41-0.50</c:v>
                </c:pt>
                <c:pt idx="2">
                  <c:v>0.51-0.60</c:v>
                </c:pt>
                <c:pt idx="3">
                  <c:v>0.61-0.70</c:v>
                </c:pt>
                <c:pt idx="4">
                  <c:v>0.71-0.80</c:v>
                </c:pt>
                <c:pt idx="5">
                  <c:v>0,81-0.90</c:v>
                </c:pt>
                <c:pt idx="6">
                  <c:v>0.91-1.00</c:v>
                </c:pt>
                <c:pt idx="7">
                  <c:v>1.01-1.10</c:v>
                </c:pt>
                <c:pt idx="8">
                  <c:v>1.11-1.20</c:v>
                </c:pt>
                <c:pt idx="9">
                  <c:v>1.21-1.30</c:v>
                </c:pt>
                <c:pt idx="10">
                  <c:v>1.31-1.40</c:v>
                </c:pt>
                <c:pt idx="11">
                  <c:v>1.41-1.50</c:v>
                </c:pt>
                <c:pt idx="12">
                  <c:v>1.50+</c:v>
                </c:pt>
              </c:strCache>
            </c:strRef>
          </c:cat>
          <c:val>
            <c:numRef>
              <c:f>'Calf Record'!$AN$7:$AN$19</c:f>
              <c:numCache>
                <c:formatCode>General</c:formatCode>
                <c:ptCount val="13"/>
                <c:pt idx="0">
                  <c:v>0</c:v>
                </c:pt>
                <c:pt idx="1">
                  <c:v>0</c:v>
                </c:pt>
                <c:pt idx="2">
                  <c:v>1</c:v>
                </c:pt>
                <c:pt idx="3">
                  <c:v>0</c:v>
                </c:pt>
                <c:pt idx="4">
                  <c:v>0</c:v>
                </c:pt>
                <c:pt idx="5">
                  <c:v>1</c:v>
                </c:pt>
                <c:pt idx="6">
                  <c:v>1</c:v>
                </c:pt>
                <c:pt idx="7">
                  <c:v>2</c:v>
                </c:pt>
                <c:pt idx="8">
                  <c:v>0</c:v>
                </c:pt>
                <c:pt idx="9">
                  <c:v>0</c:v>
                </c:pt>
                <c:pt idx="10">
                  <c:v>0</c:v>
                </c:pt>
                <c:pt idx="11">
                  <c:v>0</c:v>
                </c:pt>
                <c:pt idx="12">
                  <c:v>0</c:v>
                </c:pt>
              </c:numCache>
            </c:numRef>
          </c:val>
          <c:extLst>
            <c:ext xmlns:c16="http://schemas.microsoft.com/office/drawing/2014/chart" uri="{C3380CC4-5D6E-409C-BE32-E72D297353CC}">
              <c16:uniqueId val="{00000000-8159-45A3-AFDF-DF7FD31010F3}"/>
            </c:ext>
          </c:extLst>
        </c:ser>
        <c:dLbls>
          <c:showLegendKey val="0"/>
          <c:showVal val="0"/>
          <c:showCatName val="0"/>
          <c:showSerName val="0"/>
          <c:showPercent val="0"/>
          <c:showBubbleSize val="0"/>
        </c:dLbls>
        <c:gapWidth val="33"/>
        <c:overlap val="-30"/>
        <c:axId val="697986040"/>
        <c:axId val="697984072"/>
      </c:barChart>
      <c:catAx>
        <c:axId val="69798604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Daily Liveweight Gain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7984072"/>
        <c:crosses val="autoZero"/>
        <c:auto val="1"/>
        <c:lblAlgn val="ctr"/>
        <c:lblOffset val="100"/>
        <c:noMultiLvlLbl val="0"/>
      </c:catAx>
      <c:valAx>
        <c:axId val="6979840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79860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Liveweight Gain Weaning to Sale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Count</c:v>
          </c:tx>
          <c:spPr>
            <a:solidFill>
              <a:schemeClr val="accent1"/>
            </a:solidFill>
            <a:ln>
              <a:noFill/>
            </a:ln>
            <a:effectLst/>
          </c:spPr>
          <c:invertIfNegative val="0"/>
          <c:cat>
            <c:strRef>
              <c:f>'Calf Record'!$BA$7:$BA$19</c:f>
              <c:strCache>
                <c:ptCount val="13"/>
                <c:pt idx="0">
                  <c:v>0-0.4</c:v>
                </c:pt>
                <c:pt idx="1">
                  <c:v>0.41-0.50</c:v>
                </c:pt>
                <c:pt idx="2">
                  <c:v>0.51-0.60</c:v>
                </c:pt>
                <c:pt idx="3">
                  <c:v>0.61-0.70</c:v>
                </c:pt>
                <c:pt idx="4">
                  <c:v>0.71-0.80</c:v>
                </c:pt>
                <c:pt idx="5">
                  <c:v>0,81-0.90</c:v>
                </c:pt>
                <c:pt idx="6">
                  <c:v>0.91-1.00</c:v>
                </c:pt>
                <c:pt idx="7">
                  <c:v>1.01-1.10</c:v>
                </c:pt>
                <c:pt idx="8">
                  <c:v>1.11-1.20</c:v>
                </c:pt>
                <c:pt idx="9">
                  <c:v>1.21-1.30</c:v>
                </c:pt>
                <c:pt idx="10">
                  <c:v>1.31-1.40</c:v>
                </c:pt>
                <c:pt idx="11">
                  <c:v>1.41-1.50</c:v>
                </c:pt>
                <c:pt idx="12">
                  <c:v>1.50+</c:v>
                </c:pt>
              </c:strCache>
            </c:strRef>
          </c:cat>
          <c:val>
            <c:numRef>
              <c:f>'Calf Record'!$BC$7:$BC$19</c:f>
              <c:numCache>
                <c:formatCode>General</c:formatCode>
                <c:ptCount val="13"/>
                <c:pt idx="0">
                  <c:v>1</c:v>
                </c:pt>
                <c:pt idx="1">
                  <c:v>0</c:v>
                </c:pt>
                <c:pt idx="2">
                  <c:v>1</c:v>
                </c:pt>
                <c:pt idx="3">
                  <c:v>1</c:v>
                </c:pt>
                <c:pt idx="4">
                  <c:v>0</c:v>
                </c:pt>
                <c:pt idx="5">
                  <c:v>0</c:v>
                </c:pt>
                <c:pt idx="6">
                  <c:v>1</c:v>
                </c:pt>
                <c:pt idx="7">
                  <c:v>0</c:v>
                </c:pt>
                <c:pt idx="8">
                  <c:v>0</c:v>
                </c:pt>
                <c:pt idx="9">
                  <c:v>0</c:v>
                </c:pt>
                <c:pt idx="10">
                  <c:v>0</c:v>
                </c:pt>
                <c:pt idx="11">
                  <c:v>1</c:v>
                </c:pt>
                <c:pt idx="12">
                  <c:v>0</c:v>
                </c:pt>
              </c:numCache>
            </c:numRef>
          </c:val>
          <c:extLst>
            <c:ext xmlns:c16="http://schemas.microsoft.com/office/drawing/2014/chart" uri="{C3380CC4-5D6E-409C-BE32-E72D297353CC}">
              <c16:uniqueId val="{00000000-C2DB-45BE-BF40-0647905273ED}"/>
            </c:ext>
          </c:extLst>
        </c:ser>
        <c:dLbls>
          <c:showLegendKey val="0"/>
          <c:showVal val="0"/>
          <c:showCatName val="0"/>
          <c:showSerName val="0"/>
          <c:showPercent val="0"/>
          <c:showBubbleSize val="0"/>
        </c:dLbls>
        <c:gapWidth val="33"/>
        <c:overlap val="-30"/>
        <c:axId val="697978168"/>
        <c:axId val="697978824"/>
      </c:barChart>
      <c:catAx>
        <c:axId val="69797816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Daily Liveweight Gain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7978824"/>
        <c:crosses val="autoZero"/>
        <c:auto val="1"/>
        <c:lblAlgn val="ctr"/>
        <c:lblOffset val="100"/>
        <c:noMultiLvlLbl val="0"/>
      </c:catAx>
      <c:valAx>
        <c:axId val="697978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7978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Lifetime LIveweight Gain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Count</c:v>
          </c:tx>
          <c:spPr>
            <a:solidFill>
              <a:schemeClr val="accent1"/>
            </a:solidFill>
            <a:ln>
              <a:noFill/>
            </a:ln>
            <a:effectLst/>
          </c:spPr>
          <c:invertIfNegative val="0"/>
          <c:cat>
            <c:strRef>
              <c:f>'Calf Record'!$BI$7:$BI$19</c:f>
              <c:strCache>
                <c:ptCount val="13"/>
                <c:pt idx="0">
                  <c:v>0-0.4</c:v>
                </c:pt>
                <c:pt idx="1">
                  <c:v>0.41-0.50</c:v>
                </c:pt>
                <c:pt idx="2">
                  <c:v>0.51-0.60</c:v>
                </c:pt>
                <c:pt idx="3">
                  <c:v>0.61-0.70</c:v>
                </c:pt>
                <c:pt idx="4">
                  <c:v>0.71-0.80</c:v>
                </c:pt>
                <c:pt idx="5">
                  <c:v>0,81-0.90</c:v>
                </c:pt>
                <c:pt idx="6">
                  <c:v>0.91-1.00</c:v>
                </c:pt>
                <c:pt idx="7">
                  <c:v>1.01-1.10</c:v>
                </c:pt>
                <c:pt idx="8">
                  <c:v>1.11-1.20</c:v>
                </c:pt>
                <c:pt idx="9">
                  <c:v>1.21-1.30</c:v>
                </c:pt>
                <c:pt idx="10">
                  <c:v>1.31-1.40</c:v>
                </c:pt>
                <c:pt idx="11">
                  <c:v>1.41-1.50</c:v>
                </c:pt>
                <c:pt idx="12">
                  <c:v>1.50+</c:v>
                </c:pt>
              </c:strCache>
            </c:strRef>
          </c:cat>
          <c:val>
            <c:numRef>
              <c:f>'Calf Record'!$BK$7:$BK$19</c:f>
              <c:numCache>
                <c:formatCode>General</c:formatCode>
                <c:ptCount val="13"/>
                <c:pt idx="0">
                  <c:v>0</c:v>
                </c:pt>
                <c:pt idx="1">
                  <c:v>0</c:v>
                </c:pt>
                <c:pt idx="2">
                  <c:v>0</c:v>
                </c:pt>
                <c:pt idx="3">
                  <c:v>2</c:v>
                </c:pt>
                <c:pt idx="4">
                  <c:v>1</c:v>
                </c:pt>
                <c:pt idx="5">
                  <c:v>0</c:v>
                </c:pt>
                <c:pt idx="6">
                  <c:v>1</c:v>
                </c:pt>
                <c:pt idx="7">
                  <c:v>0</c:v>
                </c:pt>
                <c:pt idx="8">
                  <c:v>0</c:v>
                </c:pt>
                <c:pt idx="9">
                  <c:v>1</c:v>
                </c:pt>
                <c:pt idx="10">
                  <c:v>0</c:v>
                </c:pt>
                <c:pt idx="11">
                  <c:v>0</c:v>
                </c:pt>
                <c:pt idx="12">
                  <c:v>0</c:v>
                </c:pt>
              </c:numCache>
            </c:numRef>
          </c:val>
          <c:extLst>
            <c:ext xmlns:c16="http://schemas.microsoft.com/office/drawing/2014/chart" uri="{C3380CC4-5D6E-409C-BE32-E72D297353CC}">
              <c16:uniqueId val="{00000000-64F7-4961-A38F-4EE9CD300D66}"/>
            </c:ext>
          </c:extLst>
        </c:ser>
        <c:dLbls>
          <c:showLegendKey val="0"/>
          <c:showVal val="0"/>
          <c:showCatName val="0"/>
          <c:showSerName val="0"/>
          <c:showPercent val="0"/>
          <c:showBubbleSize val="0"/>
        </c:dLbls>
        <c:gapWidth val="33"/>
        <c:overlap val="-30"/>
        <c:axId val="521222464"/>
        <c:axId val="521223120"/>
      </c:barChart>
      <c:catAx>
        <c:axId val="52122246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Daily Liveweight Gain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223120"/>
        <c:crosses val="autoZero"/>
        <c:auto val="1"/>
        <c:lblAlgn val="ctr"/>
        <c:lblOffset val="100"/>
        <c:noMultiLvlLbl val="0"/>
      </c:catAx>
      <c:valAx>
        <c:axId val="5212231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2224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Calf Weight at Weaning as &amp; of Dam Weight'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167963704786695"/>
          <c:y val="0.17076427255985269"/>
          <c:w val="0.83779024915807254"/>
          <c:h val="0.62480061194008207"/>
        </c:manualLayout>
      </c:layout>
      <c:barChart>
        <c:barDir val="col"/>
        <c:grouping val="clustered"/>
        <c:varyColors val="0"/>
        <c:ser>
          <c:idx val="0"/>
          <c:order val="0"/>
          <c:tx>
            <c:v>Count</c:v>
          </c:tx>
          <c:spPr>
            <a:solidFill>
              <a:schemeClr val="accent1"/>
            </a:solidFill>
            <a:ln>
              <a:noFill/>
            </a:ln>
            <a:effectLst/>
          </c:spPr>
          <c:invertIfNegative val="0"/>
          <c:cat>
            <c:strRef>
              <c:f>'Calf Record'!$AS$7:$AS$16</c:f>
              <c:strCache>
                <c:ptCount val="10"/>
                <c:pt idx="0">
                  <c:v>0-20%</c:v>
                </c:pt>
                <c:pt idx="1">
                  <c:v>21-25%</c:v>
                </c:pt>
                <c:pt idx="2">
                  <c:v>26-30%</c:v>
                </c:pt>
                <c:pt idx="3">
                  <c:v>31-35%</c:v>
                </c:pt>
                <c:pt idx="4">
                  <c:v>36-40%</c:v>
                </c:pt>
                <c:pt idx="5">
                  <c:v>41-45%</c:v>
                </c:pt>
                <c:pt idx="6">
                  <c:v>46-50%</c:v>
                </c:pt>
                <c:pt idx="7">
                  <c:v>51-55%</c:v>
                </c:pt>
                <c:pt idx="8">
                  <c:v>56-60%</c:v>
                </c:pt>
                <c:pt idx="9">
                  <c:v>60+%</c:v>
                </c:pt>
              </c:strCache>
            </c:strRef>
          </c:cat>
          <c:val>
            <c:numRef>
              <c:f>'Calf Record'!$AU$7:$AU$16</c:f>
              <c:numCache>
                <c:formatCode>General</c:formatCode>
                <c:ptCount val="10"/>
                <c:pt idx="0">
                  <c:v>0</c:v>
                </c:pt>
                <c:pt idx="1">
                  <c:v>1</c:v>
                </c:pt>
                <c:pt idx="2">
                  <c:v>0</c:v>
                </c:pt>
                <c:pt idx="3">
                  <c:v>2</c:v>
                </c:pt>
                <c:pt idx="4">
                  <c:v>0</c:v>
                </c:pt>
                <c:pt idx="5">
                  <c:v>1</c:v>
                </c:pt>
                <c:pt idx="6">
                  <c:v>1</c:v>
                </c:pt>
                <c:pt idx="7">
                  <c:v>0</c:v>
                </c:pt>
                <c:pt idx="8">
                  <c:v>0</c:v>
                </c:pt>
                <c:pt idx="9">
                  <c:v>0</c:v>
                </c:pt>
              </c:numCache>
            </c:numRef>
          </c:val>
          <c:extLst>
            <c:ext xmlns:c16="http://schemas.microsoft.com/office/drawing/2014/chart" uri="{C3380CC4-5D6E-409C-BE32-E72D297353CC}">
              <c16:uniqueId val="{00000000-2589-4F4F-AC3A-ED49F174B789}"/>
            </c:ext>
          </c:extLst>
        </c:ser>
        <c:dLbls>
          <c:showLegendKey val="0"/>
          <c:showVal val="0"/>
          <c:showCatName val="0"/>
          <c:showSerName val="0"/>
          <c:showPercent val="0"/>
          <c:showBubbleSize val="0"/>
        </c:dLbls>
        <c:gapWidth val="33"/>
        <c:overlap val="-30"/>
        <c:axId val="697980136"/>
        <c:axId val="697975216"/>
      </c:barChart>
      <c:catAx>
        <c:axId val="6979801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Percentage of Dam Liveweight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7975216"/>
        <c:crosses val="autoZero"/>
        <c:auto val="1"/>
        <c:lblAlgn val="ctr"/>
        <c:lblOffset val="100"/>
        <c:noMultiLvlLbl val="0"/>
      </c:catAx>
      <c:valAx>
        <c:axId val="6979752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79801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Calf Weight at Weaning as &amp; of Dam Weight'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167963704786695"/>
          <c:y val="0.17076427255985269"/>
          <c:w val="0.83779024915807254"/>
          <c:h val="0.62480061194008207"/>
        </c:manualLayout>
      </c:layout>
      <c:barChart>
        <c:barDir val="col"/>
        <c:grouping val="clustered"/>
        <c:varyColors val="0"/>
        <c:ser>
          <c:idx val="0"/>
          <c:order val="0"/>
          <c:tx>
            <c:v>Count</c:v>
          </c:tx>
          <c:spPr>
            <a:solidFill>
              <a:schemeClr val="accent1"/>
            </a:solidFill>
            <a:ln>
              <a:noFill/>
            </a:ln>
            <a:effectLst/>
          </c:spPr>
          <c:invertIfNegative val="0"/>
          <c:cat>
            <c:strRef>
              <c:f>'Calf Record'!$AS$7:$AS$16</c:f>
              <c:strCache>
                <c:ptCount val="10"/>
                <c:pt idx="0">
                  <c:v>0-20%</c:v>
                </c:pt>
                <c:pt idx="1">
                  <c:v>21-25%</c:v>
                </c:pt>
                <c:pt idx="2">
                  <c:v>26-30%</c:v>
                </c:pt>
                <c:pt idx="3">
                  <c:v>31-35%</c:v>
                </c:pt>
                <c:pt idx="4">
                  <c:v>36-40%</c:v>
                </c:pt>
                <c:pt idx="5">
                  <c:v>41-45%</c:v>
                </c:pt>
                <c:pt idx="6">
                  <c:v>46-50%</c:v>
                </c:pt>
                <c:pt idx="7">
                  <c:v>51-55%</c:v>
                </c:pt>
                <c:pt idx="8">
                  <c:v>56-60%</c:v>
                </c:pt>
                <c:pt idx="9">
                  <c:v>60+%</c:v>
                </c:pt>
              </c:strCache>
            </c:strRef>
          </c:cat>
          <c:val>
            <c:numRef>
              <c:f>'Calf Record'!$AU$7:$AU$16</c:f>
              <c:numCache>
                <c:formatCode>General</c:formatCode>
                <c:ptCount val="10"/>
                <c:pt idx="0">
                  <c:v>0</c:v>
                </c:pt>
                <c:pt idx="1">
                  <c:v>1</c:v>
                </c:pt>
                <c:pt idx="2">
                  <c:v>0</c:v>
                </c:pt>
                <c:pt idx="3">
                  <c:v>2</c:v>
                </c:pt>
                <c:pt idx="4">
                  <c:v>0</c:v>
                </c:pt>
                <c:pt idx="5">
                  <c:v>1</c:v>
                </c:pt>
                <c:pt idx="6">
                  <c:v>1</c:v>
                </c:pt>
                <c:pt idx="7">
                  <c:v>0</c:v>
                </c:pt>
                <c:pt idx="8">
                  <c:v>0</c:v>
                </c:pt>
                <c:pt idx="9">
                  <c:v>0</c:v>
                </c:pt>
              </c:numCache>
            </c:numRef>
          </c:val>
          <c:extLst>
            <c:ext xmlns:c16="http://schemas.microsoft.com/office/drawing/2014/chart" uri="{C3380CC4-5D6E-409C-BE32-E72D297353CC}">
              <c16:uniqueId val="{00000001-68F2-4830-9DF7-802333D76F75}"/>
            </c:ext>
          </c:extLst>
        </c:ser>
        <c:dLbls>
          <c:showLegendKey val="0"/>
          <c:showVal val="0"/>
          <c:showCatName val="0"/>
          <c:showSerName val="0"/>
          <c:showPercent val="0"/>
          <c:showBubbleSize val="0"/>
        </c:dLbls>
        <c:gapWidth val="33"/>
        <c:overlap val="-30"/>
        <c:axId val="697980136"/>
        <c:axId val="697975216"/>
      </c:barChart>
      <c:catAx>
        <c:axId val="6979801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Percentage of Dam Liveweight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7975216"/>
        <c:crosses val="autoZero"/>
        <c:auto val="1"/>
        <c:lblAlgn val="ctr"/>
        <c:lblOffset val="100"/>
        <c:noMultiLvlLbl val="0"/>
      </c:catAx>
      <c:valAx>
        <c:axId val="6979752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79801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Liveweight Gain Weaning to Sale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Count</c:v>
          </c:tx>
          <c:spPr>
            <a:solidFill>
              <a:schemeClr val="accent1"/>
            </a:solidFill>
            <a:ln>
              <a:noFill/>
            </a:ln>
            <a:effectLst/>
          </c:spPr>
          <c:invertIfNegative val="0"/>
          <c:cat>
            <c:strRef>
              <c:f>'Calf Record'!$BA$7:$BA$19</c:f>
              <c:strCache>
                <c:ptCount val="13"/>
                <c:pt idx="0">
                  <c:v>0-0.4</c:v>
                </c:pt>
                <c:pt idx="1">
                  <c:v>0.41-0.50</c:v>
                </c:pt>
                <c:pt idx="2">
                  <c:v>0.51-0.60</c:v>
                </c:pt>
                <c:pt idx="3">
                  <c:v>0.61-0.70</c:v>
                </c:pt>
                <c:pt idx="4">
                  <c:v>0.71-0.80</c:v>
                </c:pt>
                <c:pt idx="5">
                  <c:v>0,81-0.90</c:v>
                </c:pt>
                <c:pt idx="6">
                  <c:v>0.91-1.00</c:v>
                </c:pt>
                <c:pt idx="7">
                  <c:v>1.01-1.10</c:v>
                </c:pt>
                <c:pt idx="8">
                  <c:v>1.11-1.20</c:v>
                </c:pt>
                <c:pt idx="9">
                  <c:v>1.21-1.30</c:v>
                </c:pt>
                <c:pt idx="10">
                  <c:v>1.31-1.40</c:v>
                </c:pt>
                <c:pt idx="11">
                  <c:v>1.41-1.50</c:v>
                </c:pt>
                <c:pt idx="12">
                  <c:v>1.50+</c:v>
                </c:pt>
              </c:strCache>
            </c:strRef>
          </c:cat>
          <c:val>
            <c:numRef>
              <c:f>'Calf Record'!$BC$7:$BC$19</c:f>
              <c:numCache>
                <c:formatCode>General</c:formatCode>
                <c:ptCount val="13"/>
                <c:pt idx="0">
                  <c:v>1</c:v>
                </c:pt>
                <c:pt idx="1">
                  <c:v>0</c:v>
                </c:pt>
                <c:pt idx="2">
                  <c:v>1</c:v>
                </c:pt>
                <c:pt idx="3">
                  <c:v>1</c:v>
                </c:pt>
                <c:pt idx="4">
                  <c:v>0</c:v>
                </c:pt>
                <c:pt idx="5">
                  <c:v>0</c:v>
                </c:pt>
                <c:pt idx="6">
                  <c:v>1</c:v>
                </c:pt>
                <c:pt idx="7">
                  <c:v>0</c:v>
                </c:pt>
                <c:pt idx="8">
                  <c:v>0</c:v>
                </c:pt>
                <c:pt idx="9">
                  <c:v>0</c:v>
                </c:pt>
                <c:pt idx="10">
                  <c:v>0</c:v>
                </c:pt>
                <c:pt idx="11">
                  <c:v>1</c:v>
                </c:pt>
                <c:pt idx="12">
                  <c:v>0</c:v>
                </c:pt>
              </c:numCache>
            </c:numRef>
          </c:val>
          <c:extLst>
            <c:ext xmlns:c16="http://schemas.microsoft.com/office/drawing/2014/chart" uri="{C3380CC4-5D6E-409C-BE32-E72D297353CC}">
              <c16:uniqueId val="{00000000-A536-44A2-B8D1-DAD13B613A3D}"/>
            </c:ext>
          </c:extLst>
        </c:ser>
        <c:dLbls>
          <c:showLegendKey val="0"/>
          <c:showVal val="0"/>
          <c:showCatName val="0"/>
          <c:showSerName val="0"/>
          <c:showPercent val="0"/>
          <c:showBubbleSize val="0"/>
        </c:dLbls>
        <c:gapWidth val="33"/>
        <c:overlap val="-30"/>
        <c:axId val="697978168"/>
        <c:axId val="697978824"/>
      </c:barChart>
      <c:catAx>
        <c:axId val="69797816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Daily Liveweight Gain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7978824"/>
        <c:crosses val="autoZero"/>
        <c:auto val="1"/>
        <c:lblAlgn val="ctr"/>
        <c:lblOffset val="100"/>
        <c:noMultiLvlLbl val="0"/>
      </c:catAx>
      <c:valAx>
        <c:axId val="697978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7978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Lifetime LIveweight Gain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Count</c:v>
          </c:tx>
          <c:spPr>
            <a:solidFill>
              <a:schemeClr val="accent1"/>
            </a:solidFill>
            <a:ln>
              <a:noFill/>
            </a:ln>
            <a:effectLst/>
          </c:spPr>
          <c:invertIfNegative val="0"/>
          <c:cat>
            <c:strRef>
              <c:f>'Calf Record'!$BI$7:$BI$19</c:f>
              <c:strCache>
                <c:ptCount val="13"/>
                <c:pt idx="0">
                  <c:v>0-0.4</c:v>
                </c:pt>
                <c:pt idx="1">
                  <c:v>0.41-0.50</c:v>
                </c:pt>
                <c:pt idx="2">
                  <c:v>0.51-0.60</c:v>
                </c:pt>
                <c:pt idx="3">
                  <c:v>0.61-0.70</c:v>
                </c:pt>
                <c:pt idx="4">
                  <c:v>0.71-0.80</c:v>
                </c:pt>
                <c:pt idx="5">
                  <c:v>0,81-0.90</c:v>
                </c:pt>
                <c:pt idx="6">
                  <c:v>0.91-1.00</c:v>
                </c:pt>
                <c:pt idx="7">
                  <c:v>1.01-1.10</c:v>
                </c:pt>
                <c:pt idx="8">
                  <c:v>1.11-1.20</c:v>
                </c:pt>
                <c:pt idx="9">
                  <c:v>1.21-1.30</c:v>
                </c:pt>
                <c:pt idx="10">
                  <c:v>1.31-1.40</c:v>
                </c:pt>
                <c:pt idx="11">
                  <c:v>1.41-1.50</c:v>
                </c:pt>
                <c:pt idx="12">
                  <c:v>1.50+</c:v>
                </c:pt>
              </c:strCache>
            </c:strRef>
          </c:cat>
          <c:val>
            <c:numRef>
              <c:f>'Calf Record'!$BK$7:$BK$19</c:f>
              <c:numCache>
                <c:formatCode>General</c:formatCode>
                <c:ptCount val="13"/>
                <c:pt idx="0">
                  <c:v>0</c:v>
                </c:pt>
                <c:pt idx="1">
                  <c:v>0</c:v>
                </c:pt>
                <c:pt idx="2">
                  <c:v>0</c:v>
                </c:pt>
                <c:pt idx="3">
                  <c:v>2</c:v>
                </c:pt>
                <c:pt idx="4">
                  <c:v>1</c:v>
                </c:pt>
                <c:pt idx="5">
                  <c:v>0</c:v>
                </c:pt>
                <c:pt idx="6">
                  <c:v>1</c:v>
                </c:pt>
                <c:pt idx="7">
                  <c:v>0</c:v>
                </c:pt>
                <c:pt idx="8">
                  <c:v>0</c:v>
                </c:pt>
                <c:pt idx="9">
                  <c:v>1</c:v>
                </c:pt>
                <c:pt idx="10">
                  <c:v>0</c:v>
                </c:pt>
                <c:pt idx="11">
                  <c:v>0</c:v>
                </c:pt>
                <c:pt idx="12">
                  <c:v>0</c:v>
                </c:pt>
              </c:numCache>
            </c:numRef>
          </c:val>
          <c:extLst>
            <c:ext xmlns:c16="http://schemas.microsoft.com/office/drawing/2014/chart" uri="{C3380CC4-5D6E-409C-BE32-E72D297353CC}">
              <c16:uniqueId val="{00000000-CBB4-466A-8A95-8EA18E7A4CEC}"/>
            </c:ext>
          </c:extLst>
        </c:ser>
        <c:dLbls>
          <c:showLegendKey val="0"/>
          <c:showVal val="0"/>
          <c:showCatName val="0"/>
          <c:showSerName val="0"/>
          <c:showPercent val="0"/>
          <c:showBubbleSize val="0"/>
        </c:dLbls>
        <c:gapWidth val="33"/>
        <c:overlap val="-30"/>
        <c:axId val="521222464"/>
        <c:axId val="521223120"/>
      </c:barChart>
      <c:catAx>
        <c:axId val="52122246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Daily Liveweight Gain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223120"/>
        <c:crosses val="autoZero"/>
        <c:auto val="1"/>
        <c:lblAlgn val="ctr"/>
        <c:lblOffset val="100"/>
        <c:noMultiLvlLbl val="0"/>
      </c:catAx>
      <c:valAx>
        <c:axId val="5212231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2224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Spring Calving</a:t>
            </a:r>
            <a:r>
              <a:rPr lang="en-US" baseline="0"/>
              <a:t> Spread</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'Cow Results 1'!$AA$1:$AA$2</c:f>
              <c:strCache>
                <c:ptCount val="2"/>
                <c:pt idx="0">
                  <c:v>Spring</c:v>
                </c:pt>
                <c:pt idx="1">
                  <c:v>Target</c:v>
                </c:pt>
              </c:strCache>
            </c:strRef>
          </c:tx>
          <c:spPr>
            <a:solidFill>
              <a:schemeClr val="accent1"/>
            </a:solidFill>
            <a:ln>
              <a:noFill/>
            </a:ln>
            <a:effectLst/>
          </c:spPr>
          <c:invertIfNegative val="0"/>
          <c:cat>
            <c:strRef>
              <c:f>'Cow Results 1'!$Z$3:$Z$5</c:f>
              <c:strCache>
                <c:ptCount val="3"/>
                <c:pt idx="0">
                  <c:v>21 days</c:v>
                </c:pt>
                <c:pt idx="1">
                  <c:v>42 days</c:v>
                </c:pt>
                <c:pt idx="2">
                  <c:v>&gt;42 days</c:v>
                </c:pt>
              </c:strCache>
            </c:strRef>
          </c:cat>
          <c:val>
            <c:numRef>
              <c:f>'Cow Results 1'!$AA$3:$AA$5</c:f>
              <c:numCache>
                <c:formatCode>0.00%</c:formatCode>
                <c:ptCount val="3"/>
                <c:pt idx="0">
                  <c:v>0.65</c:v>
                </c:pt>
                <c:pt idx="1">
                  <c:v>0.9</c:v>
                </c:pt>
                <c:pt idx="2">
                  <c:v>0.1</c:v>
                </c:pt>
              </c:numCache>
            </c:numRef>
          </c:val>
          <c:extLst>
            <c:ext xmlns:c16="http://schemas.microsoft.com/office/drawing/2014/chart" uri="{C3380CC4-5D6E-409C-BE32-E72D297353CC}">
              <c16:uniqueId val="{00000000-6F06-479F-9A55-A55BDAE72A36}"/>
            </c:ext>
          </c:extLst>
        </c:ser>
        <c:ser>
          <c:idx val="1"/>
          <c:order val="1"/>
          <c:tx>
            <c:strRef>
              <c:f>'Cow Results 1'!$AB$1:$AB$2</c:f>
              <c:strCache>
                <c:ptCount val="2"/>
                <c:pt idx="0">
                  <c:v>Spring</c:v>
                </c:pt>
                <c:pt idx="1">
                  <c:v>Actual</c:v>
                </c:pt>
              </c:strCache>
            </c:strRef>
          </c:tx>
          <c:spPr>
            <a:solidFill>
              <a:schemeClr val="accent2"/>
            </a:solidFill>
            <a:ln>
              <a:noFill/>
            </a:ln>
            <a:effectLst/>
          </c:spPr>
          <c:invertIfNegative val="0"/>
          <c:cat>
            <c:strRef>
              <c:f>'Cow Results 1'!$Z$3:$Z$5</c:f>
              <c:strCache>
                <c:ptCount val="3"/>
                <c:pt idx="0">
                  <c:v>21 days</c:v>
                </c:pt>
                <c:pt idx="1">
                  <c:v>42 days</c:v>
                </c:pt>
                <c:pt idx="2">
                  <c:v>&gt;42 days</c:v>
                </c:pt>
              </c:strCache>
            </c:strRef>
          </c:cat>
          <c:val>
            <c:numRef>
              <c:f>'Cow Results 1'!$AB$3:$AB$5</c:f>
              <c:numCache>
                <c:formatCode>0.00%</c:formatCode>
                <c:ptCount val="3"/>
                <c:pt idx="0">
                  <c:v>1</c:v>
                </c:pt>
                <c:pt idx="1">
                  <c:v>1</c:v>
                </c:pt>
                <c:pt idx="2">
                  <c:v>0</c:v>
                </c:pt>
              </c:numCache>
            </c:numRef>
          </c:val>
          <c:extLst>
            <c:ext xmlns:c16="http://schemas.microsoft.com/office/drawing/2014/chart" uri="{C3380CC4-5D6E-409C-BE32-E72D297353CC}">
              <c16:uniqueId val="{00000001-6F06-479F-9A55-A55BDAE72A36}"/>
            </c:ext>
          </c:extLst>
        </c:ser>
        <c:dLbls>
          <c:showLegendKey val="0"/>
          <c:showVal val="0"/>
          <c:showCatName val="0"/>
          <c:showSerName val="0"/>
          <c:showPercent val="0"/>
          <c:showBubbleSize val="0"/>
        </c:dLbls>
        <c:gapWidth val="10"/>
        <c:axId val="412941584"/>
        <c:axId val="412940600"/>
      </c:barChart>
      <c:catAx>
        <c:axId val="412941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2940600"/>
        <c:crosses val="autoZero"/>
        <c:auto val="1"/>
        <c:lblAlgn val="ctr"/>
        <c:lblOffset val="100"/>
        <c:noMultiLvlLbl val="0"/>
      </c:catAx>
      <c:valAx>
        <c:axId val="4129406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solidFill>
              <a:schemeClr val="accent1">
                <a:alpha val="97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29415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Autumn Calving Spread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'Cow Results 1'!$AA$7:$AA$8</c:f>
              <c:strCache>
                <c:ptCount val="2"/>
                <c:pt idx="0">
                  <c:v>Autumn</c:v>
                </c:pt>
                <c:pt idx="1">
                  <c:v>Target</c:v>
                </c:pt>
              </c:strCache>
            </c:strRef>
          </c:tx>
          <c:spPr>
            <a:solidFill>
              <a:schemeClr val="accent1"/>
            </a:solidFill>
            <a:ln>
              <a:noFill/>
            </a:ln>
            <a:effectLst/>
          </c:spPr>
          <c:invertIfNegative val="0"/>
          <c:cat>
            <c:strRef>
              <c:f>'Cow Results 1'!$Z$9:$Z$11</c:f>
              <c:strCache>
                <c:ptCount val="3"/>
                <c:pt idx="0">
                  <c:v>21 days</c:v>
                </c:pt>
                <c:pt idx="1">
                  <c:v>42 days</c:v>
                </c:pt>
                <c:pt idx="2">
                  <c:v>&gt;42 days</c:v>
                </c:pt>
              </c:strCache>
            </c:strRef>
          </c:cat>
          <c:val>
            <c:numRef>
              <c:f>'Cow Results 1'!$AA$9:$AA$11</c:f>
              <c:numCache>
                <c:formatCode>0.00%</c:formatCode>
                <c:ptCount val="3"/>
                <c:pt idx="0">
                  <c:v>0.65</c:v>
                </c:pt>
                <c:pt idx="1">
                  <c:v>0.9</c:v>
                </c:pt>
                <c:pt idx="2">
                  <c:v>0.1</c:v>
                </c:pt>
              </c:numCache>
            </c:numRef>
          </c:val>
          <c:extLst>
            <c:ext xmlns:c16="http://schemas.microsoft.com/office/drawing/2014/chart" uri="{C3380CC4-5D6E-409C-BE32-E72D297353CC}">
              <c16:uniqueId val="{00000000-8391-4AF3-B46B-EBA230C815E4}"/>
            </c:ext>
          </c:extLst>
        </c:ser>
        <c:ser>
          <c:idx val="1"/>
          <c:order val="1"/>
          <c:tx>
            <c:strRef>
              <c:f>'Cow Results 1'!$AB$7:$AB$8</c:f>
              <c:strCache>
                <c:ptCount val="2"/>
                <c:pt idx="0">
                  <c:v>Autumn</c:v>
                </c:pt>
                <c:pt idx="1">
                  <c:v>Actual</c:v>
                </c:pt>
              </c:strCache>
            </c:strRef>
          </c:tx>
          <c:spPr>
            <a:solidFill>
              <a:schemeClr val="accent2"/>
            </a:solidFill>
            <a:ln>
              <a:noFill/>
            </a:ln>
            <a:effectLst/>
          </c:spPr>
          <c:invertIfNegative val="0"/>
          <c:cat>
            <c:strRef>
              <c:f>'Cow Results 1'!$Z$9:$Z$11</c:f>
              <c:strCache>
                <c:ptCount val="3"/>
                <c:pt idx="0">
                  <c:v>21 days</c:v>
                </c:pt>
                <c:pt idx="1">
                  <c:v>42 days</c:v>
                </c:pt>
                <c:pt idx="2">
                  <c:v>&gt;42 days</c:v>
                </c:pt>
              </c:strCache>
            </c:strRef>
          </c:cat>
          <c:val>
            <c:numRef>
              <c:f>'Cow Results 1'!$AB$9:$AB$11</c:f>
              <c:numCache>
                <c:formatCode>0.00%</c:formatCode>
                <c:ptCount val="3"/>
                <c:pt idx="0">
                  <c:v>1</c:v>
                </c:pt>
                <c:pt idx="1">
                  <c:v>1</c:v>
                </c:pt>
                <c:pt idx="2">
                  <c:v>0</c:v>
                </c:pt>
              </c:numCache>
            </c:numRef>
          </c:val>
          <c:extLst>
            <c:ext xmlns:c16="http://schemas.microsoft.com/office/drawing/2014/chart" uri="{C3380CC4-5D6E-409C-BE32-E72D297353CC}">
              <c16:uniqueId val="{00000001-8391-4AF3-B46B-EBA230C815E4}"/>
            </c:ext>
          </c:extLst>
        </c:ser>
        <c:dLbls>
          <c:showLegendKey val="0"/>
          <c:showVal val="0"/>
          <c:showCatName val="0"/>
          <c:showSerName val="0"/>
          <c:showPercent val="0"/>
          <c:showBubbleSize val="0"/>
        </c:dLbls>
        <c:gapWidth val="10"/>
        <c:axId val="596072248"/>
        <c:axId val="596072576"/>
      </c:barChart>
      <c:catAx>
        <c:axId val="596072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6072576"/>
        <c:crosses val="autoZero"/>
        <c:auto val="1"/>
        <c:lblAlgn val="ctr"/>
        <c:lblOffset val="100"/>
        <c:noMultiLvlLbl val="0"/>
      </c:catAx>
      <c:valAx>
        <c:axId val="59607257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60722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Spring Calving</a:t>
            </a:r>
            <a:r>
              <a:rPr lang="en-US" baseline="0"/>
              <a:t> Spread</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'Cow Results 2'!$U$1:$U$2</c:f>
              <c:strCache>
                <c:ptCount val="2"/>
                <c:pt idx="1">
                  <c:v>Target</c:v>
                </c:pt>
              </c:strCache>
            </c:strRef>
          </c:tx>
          <c:spPr>
            <a:solidFill>
              <a:schemeClr val="accent1"/>
            </a:solidFill>
            <a:ln>
              <a:noFill/>
            </a:ln>
            <a:effectLst/>
          </c:spPr>
          <c:invertIfNegative val="0"/>
          <c:cat>
            <c:strRef>
              <c:f>'Cow Results 1'!$Z$3:$Z$5</c:f>
              <c:strCache>
                <c:ptCount val="3"/>
                <c:pt idx="0">
                  <c:v>21 days</c:v>
                </c:pt>
                <c:pt idx="1">
                  <c:v>42 days</c:v>
                </c:pt>
                <c:pt idx="2">
                  <c:v>&gt;42 days</c:v>
                </c:pt>
              </c:strCache>
            </c:strRef>
          </c:cat>
          <c:val>
            <c:numRef>
              <c:f>'Cow Results 2'!$U$3:$U$5</c:f>
              <c:numCache>
                <c:formatCode>0.00%</c:formatCode>
                <c:ptCount val="3"/>
                <c:pt idx="0">
                  <c:v>0.65</c:v>
                </c:pt>
                <c:pt idx="1">
                  <c:v>0.9</c:v>
                </c:pt>
                <c:pt idx="2">
                  <c:v>0.1</c:v>
                </c:pt>
              </c:numCache>
            </c:numRef>
          </c:val>
          <c:extLst>
            <c:ext xmlns:c16="http://schemas.microsoft.com/office/drawing/2014/chart" uri="{C3380CC4-5D6E-409C-BE32-E72D297353CC}">
              <c16:uniqueId val="{00000000-4274-428E-98C1-2D70933FF2FE}"/>
            </c:ext>
          </c:extLst>
        </c:ser>
        <c:ser>
          <c:idx val="1"/>
          <c:order val="1"/>
          <c:tx>
            <c:strRef>
              <c:f>'Cow Results 2'!$V$1:$V$2</c:f>
              <c:strCache>
                <c:ptCount val="2"/>
                <c:pt idx="1">
                  <c:v>Actual</c:v>
                </c:pt>
              </c:strCache>
            </c:strRef>
          </c:tx>
          <c:spPr>
            <a:solidFill>
              <a:schemeClr val="accent2"/>
            </a:solidFill>
            <a:ln>
              <a:noFill/>
            </a:ln>
            <a:effectLst/>
          </c:spPr>
          <c:invertIfNegative val="0"/>
          <c:cat>
            <c:strRef>
              <c:f>'Cow Results 1'!$Z$3:$Z$5</c:f>
              <c:strCache>
                <c:ptCount val="3"/>
                <c:pt idx="0">
                  <c:v>21 days</c:v>
                </c:pt>
                <c:pt idx="1">
                  <c:v>42 days</c:v>
                </c:pt>
                <c:pt idx="2">
                  <c:v>&gt;42 days</c:v>
                </c:pt>
              </c:strCache>
            </c:strRef>
          </c:cat>
          <c:val>
            <c:numRef>
              <c:f>'Cow Results 2'!$V$3:$V$5</c:f>
              <c:numCache>
                <c:formatCode>0.00%</c:formatCode>
                <c:ptCount val="3"/>
                <c:pt idx="0">
                  <c:v>0.33333333333333331</c:v>
                </c:pt>
                <c:pt idx="1">
                  <c:v>1</c:v>
                </c:pt>
                <c:pt idx="2">
                  <c:v>0</c:v>
                </c:pt>
              </c:numCache>
            </c:numRef>
          </c:val>
          <c:extLst>
            <c:ext xmlns:c16="http://schemas.microsoft.com/office/drawing/2014/chart" uri="{C3380CC4-5D6E-409C-BE32-E72D297353CC}">
              <c16:uniqueId val="{00000001-4274-428E-98C1-2D70933FF2FE}"/>
            </c:ext>
          </c:extLst>
        </c:ser>
        <c:dLbls>
          <c:showLegendKey val="0"/>
          <c:showVal val="0"/>
          <c:showCatName val="0"/>
          <c:showSerName val="0"/>
          <c:showPercent val="0"/>
          <c:showBubbleSize val="0"/>
        </c:dLbls>
        <c:gapWidth val="10"/>
        <c:axId val="412941584"/>
        <c:axId val="412940600"/>
      </c:barChart>
      <c:catAx>
        <c:axId val="412941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2940600"/>
        <c:crosses val="autoZero"/>
        <c:auto val="1"/>
        <c:lblAlgn val="ctr"/>
        <c:lblOffset val="100"/>
        <c:noMultiLvlLbl val="0"/>
      </c:catAx>
      <c:valAx>
        <c:axId val="4129406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solidFill>
              <a:schemeClr val="accent1">
                <a:alpha val="97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29415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Autumn Calving Spread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'Cow Results 2'!$U$7:$U$8</c:f>
              <c:strCache>
                <c:ptCount val="2"/>
                <c:pt idx="1">
                  <c:v>Target</c:v>
                </c:pt>
              </c:strCache>
            </c:strRef>
          </c:tx>
          <c:spPr>
            <a:solidFill>
              <a:schemeClr val="accent1"/>
            </a:solidFill>
            <a:ln>
              <a:noFill/>
            </a:ln>
            <a:effectLst/>
          </c:spPr>
          <c:invertIfNegative val="0"/>
          <c:cat>
            <c:strRef>
              <c:f>'Cow Results 1'!$Z$9:$Z$11</c:f>
              <c:strCache>
                <c:ptCount val="3"/>
                <c:pt idx="0">
                  <c:v>21 days</c:v>
                </c:pt>
                <c:pt idx="1">
                  <c:v>42 days</c:v>
                </c:pt>
                <c:pt idx="2">
                  <c:v>&gt;42 days</c:v>
                </c:pt>
              </c:strCache>
            </c:strRef>
          </c:cat>
          <c:val>
            <c:numRef>
              <c:f>'Cow Results 2'!$U$9:$U$11</c:f>
              <c:numCache>
                <c:formatCode>0.00%</c:formatCode>
                <c:ptCount val="3"/>
                <c:pt idx="0">
                  <c:v>0.65</c:v>
                </c:pt>
                <c:pt idx="1">
                  <c:v>0.9</c:v>
                </c:pt>
                <c:pt idx="2">
                  <c:v>0.1</c:v>
                </c:pt>
              </c:numCache>
            </c:numRef>
          </c:val>
          <c:extLst>
            <c:ext xmlns:c16="http://schemas.microsoft.com/office/drawing/2014/chart" uri="{C3380CC4-5D6E-409C-BE32-E72D297353CC}">
              <c16:uniqueId val="{00000000-23CB-482A-ACD3-18B8FC767DB5}"/>
            </c:ext>
          </c:extLst>
        </c:ser>
        <c:ser>
          <c:idx val="1"/>
          <c:order val="1"/>
          <c:tx>
            <c:strRef>
              <c:f>'Cow Results 2'!$V$7:$V$8</c:f>
              <c:strCache>
                <c:ptCount val="2"/>
                <c:pt idx="1">
                  <c:v>Actual</c:v>
                </c:pt>
              </c:strCache>
            </c:strRef>
          </c:tx>
          <c:spPr>
            <a:solidFill>
              <a:schemeClr val="accent2"/>
            </a:solidFill>
            <a:ln>
              <a:noFill/>
            </a:ln>
            <a:effectLst/>
          </c:spPr>
          <c:invertIfNegative val="0"/>
          <c:cat>
            <c:strRef>
              <c:f>'Cow Results 1'!$Z$9:$Z$11</c:f>
              <c:strCache>
                <c:ptCount val="3"/>
                <c:pt idx="0">
                  <c:v>21 days</c:v>
                </c:pt>
                <c:pt idx="1">
                  <c:v>42 days</c:v>
                </c:pt>
                <c:pt idx="2">
                  <c:v>&gt;42 days</c:v>
                </c:pt>
              </c:strCache>
            </c:strRef>
          </c:cat>
          <c:val>
            <c:numRef>
              <c:f>'Cow Results 2'!$V$9:$V$11</c:f>
              <c:numCache>
                <c:formatCode>0.00%</c:formatCode>
                <c:ptCount val="3"/>
                <c:pt idx="0">
                  <c:v>1</c:v>
                </c:pt>
                <c:pt idx="1">
                  <c:v>1</c:v>
                </c:pt>
                <c:pt idx="2">
                  <c:v>0</c:v>
                </c:pt>
              </c:numCache>
            </c:numRef>
          </c:val>
          <c:extLst>
            <c:ext xmlns:c16="http://schemas.microsoft.com/office/drawing/2014/chart" uri="{C3380CC4-5D6E-409C-BE32-E72D297353CC}">
              <c16:uniqueId val="{00000001-23CB-482A-ACD3-18B8FC767DB5}"/>
            </c:ext>
          </c:extLst>
        </c:ser>
        <c:dLbls>
          <c:showLegendKey val="0"/>
          <c:showVal val="0"/>
          <c:showCatName val="0"/>
          <c:showSerName val="0"/>
          <c:showPercent val="0"/>
          <c:showBubbleSize val="0"/>
        </c:dLbls>
        <c:gapWidth val="10"/>
        <c:axId val="596072248"/>
        <c:axId val="596072576"/>
      </c:barChart>
      <c:catAx>
        <c:axId val="596072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6072576"/>
        <c:crosses val="autoZero"/>
        <c:auto val="1"/>
        <c:lblAlgn val="ctr"/>
        <c:lblOffset val="100"/>
        <c:noMultiLvlLbl val="0"/>
      </c:catAx>
      <c:valAx>
        <c:axId val="59607257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60722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Spring Calving</a:t>
            </a:r>
            <a:r>
              <a:rPr lang="en-US" baseline="0"/>
              <a:t> Spread</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'Cow Results 3'!$U$1:$U$2</c:f>
              <c:strCache>
                <c:ptCount val="2"/>
                <c:pt idx="1">
                  <c:v>Target</c:v>
                </c:pt>
              </c:strCache>
            </c:strRef>
          </c:tx>
          <c:spPr>
            <a:solidFill>
              <a:schemeClr val="accent1"/>
            </a:solidFill>
            <a:ln>
              <a:noFill/>
            </a:ln>
            <a:effectLst/>
          </c:spPr>
          <c:invertIfNegative val="0"/>
          <c:cat>
            <c:strRef>
              <c:f>'Cow Results 1'!$Z$3:$Z$5</c:f>
              <c:strCache>
                <c:ptCount val="3"/>
                <c:pt idx="0">
                  <c:v>21 days</c:v>
                </c:pt>
                <c:pt idx="1">
                  <c:v>42 days</c:v>
                </c:pt>
                <c:pt idx="2">
                  <c:v>&gt;42 days</c:v>
                </c:pt>
              </c:strCache>
            </c:strRef>
          </c:cat>
          <c:val>
            <c:numRef>
              <c:f>'Cow Results 3'!$U$3:$U$5</c:f>
              <c:numCache>
                <c:formatCode>0.00%</c:formatCode>
                <c:ptCount val="3"/>
                <c:pt idx="0">
                  <c:v>0.65</c:v>
                </c:pt>
                <c:pt idx="1">
                  <c:v>0.9</c:v>
                </c:pt>
                <c:pt idx="2">
                  <c:v>0.1</c:v>
                </c:pt>
              </c:numCache>
            </c:numRef>
          </c:val>
          <c:extLst>
            <c:ext xmlns:c16="http://schemas.microsoft.com/office/drawing/2014/chart" uri="{C3380CC4-5D6E-409C-BE32-E72D297353CC}">
              <c16:uniqueId val="{00000000-FB18-48B8-90D9-3384FAB57D85}"/>
            </c:ext>
          </c:extLst>
        </c:ser>
        <c:ser>
          <c:idx val="1"/>
          <c:order val="1"/>
          <c:tx>
            <c:strRef>
              <c:f>'Cow Results 3'!$V$1:$V$2</c:f>
              <c:strCache>
                <c:ptCount val="2"/>
                <c:pt idx="1">
                  <c:v>Actual</c:v>
                </c:pt>
              </c:strCache>
            </c:strRef>
          </c:tx>
          <c:spPr>
            <a:solidFill>
              <a:schemeClr val="accent2"/>
            </a:solidFill>
            <a:ln>
              <a:noFill/>
            </a:ln>
            <a:effectLst/>
          </c:spPr>
          <c:invertIfNegative val="0"/>
          <c:cat>
            <c:strRef>
              <c:f>'Cow Results 1'!$Z$3:$Z$5</c:f>
              <c:strCache>
                <c:ptCount val="3"/>
                <c:pt idx="0">
                  <c:v>21 days</c:v>
                </c:pt>
                <c:pt idx="1">
                  <c:v>42 days</c:v>
                </c:pt>
                <c:pt idx="2">
                  <c:v>&gt;42 days</c:v>
                </c:pt>
              </c:strCache>
            </c:strRef>
          </c:cat>
          <c:val>
            <c:numRef>
              <c:f>'Cow Results 3'!$V$3:$V$5</c:f>
              <c:numCache>
                <c:formatCode>0.00%</c:formatCode>
                <c:ptCount val="3"/>
                <c:pt idx="0">
                  <c:v>1</c:v>
                </c:pt>
                <c:pt idx="1">
                  <c:v>1</c:v>
                </c:pt>
                <c:pt idx="2">
                  <c:v>0</c:v>
                </c:pt>
              </c:numCache>
            </c:numRef>
          </c:val>
          <c:extLst>
            <c:ext xmlns:c16="http://schemas.microsoft.com/office/drawing/2014/chart" uri="{C3380CC4-5D6E-409C-BE32-E72D297353CC}">
              <c16:uniqueId val="{00000001-FB18-48B8-90D9-3384FAB57D85}"/>
            </c:ext>
          </c:extLst>
        </c:ser>
        <c:dLbls>
          <c:showLegendKey val="0"/>
          <c:showVal val="0"/>
          <c:showCatName val="0"/>
          <c:showSerName val="0"/>
          <c:showPercent val="0"/>
          <c:showBubbleSize val="0"/>
        </c:dLbls>
        <c:gapWidth val="10"/>
        <c:axId val="412941584"/>
        <c:axId val="412940600"/>
      </c:barChart>
      <c:catAx>
        <c:axId val="412941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2940600"/>
        <c:crosses val="autoZero"/>
        <c:auto val="1"/>
        <c:lblAlgn val="ctr"/>
        <c:lblOffset val="100"/>
        <c:noMultiLvlLbl val="0"/>
      </c:catAx>
      <c:valAx>
        <c:axId val="4129406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solidFill>
              <a:schemeClr val="accent1">
                <a:alpha val="97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2941584"/>
        <c:crosses val="autoZero"/>
        <c:crossBetween val="between"/>
      </c:valAx>
      <c:spPr>
        <a:noFill/>
        <a:ln>
          <a:noFill/>
        </a:ln>
        <a:effectLst/>
      </c:spPr>
    </c:plotArea>
    <c:legend>
      <c:legendPos val="b"/>
      <c:layout>
        <c:manualLayout>
          <c:xMode val="edge"/>
          <c:yMode val="edge"/>
          <c:x val="0.28844837377783916"/>
          <c:y val="0.90778247157112313"/>
          <c:w val="0.38968615765134623"/>
          <c:h val="6.518006222570961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_xlchart.v1.3</cx:f>
      </cx:strDim>
      <cx:numDim type="val">
        <cx:f>_xlchart.v1.5</cx:f>
      </cx:numDim>
    </cx:data>
  </cx:chartData>
  <cx:chart>
    <cx:title pos="t" align="ctr" overlay="0">
      <cx:tx>
        <cx:txData>
          <cx:v>Grade Frequency (Enhanced EUROP)</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Grade Frequency (Enhanced EUROP)</a:t>
          </a:r>
        </a:p>
      </cx:txPr>
    </cx:title>
    <cx:plotArea>
      <cx:plotAreaRegion>
        <cx:series layoutId="clusteredColumn" uniqueId="{FED5F8F9-E78D-4D6E-AA35-95F83B222214}" formatIdx="0">
          <cx:tx>
            <cx:txData>
              <cx:f>_xlchart.v1.4</cx:f>
              <cx:v>frequency</cx:v>
            </cx:txData>
          </cx:tx>
          <cx:dataId val="0"/>
          <cx:layoutPr>
            <cx:aggregation/>
          </cx:layoutPr>
        </cx:series>
      </cx:plotAreaRegion>
      <cx:axis id="0">
        <cx:catScaling/>
        <cx:tickLabels/>
      </cx:axis>
      <cx:axis id="1">
        <cx:valScaling/>
        <cx:tickLabels/>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_xlchart.v1.2</cx:f>
      </cx:numDim>
    </cx:data>
  </cx:chartData>
  <cx:chart>
    <cx:title pos="t" align="ctr" overlay="0">
      <cx:tx>
        <cx:txData>
          <cx:v>Grade Frequency (EUROP)</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Grade Frequency (EUROP)</a:t>
          </a:r>
        </a:p>
      </cx:txPr>
    </cx:title>
    <cx:plotArea>
      <cx:plotAreaRegion>
        <cx:series layoutId="clusteredColumn" uniqueId="{C9E11BDE-376C-457E-9799-4281109955E8}" formatIdx="0">
          <cx:tx>
            <cx:txData>
              <cx:f>_xlchart.v1.1</cx:f>
              <cx:v>frequency</cx:v>
            </cx:txData>
          </cx:tx>
          <cx:dataId val="0"/>
          <cx:layoutPr>
            <cx:aggregation/>
          </cx:layoutPr>
        </cx:series>
      </cx:plotAreaRegion>
      <cx:axis id="0">
        <cx:catScaling/>
        <cx:tickLabels/>
      </cx:axis>
      <cx:axis id="1">
        <cx:valScaling/>
        <cx:tickLabels/>
      </cx:axis>
    </cx:plotArea>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_xlchart.v1.6</cx:f>
      </cx:strDim>
      <cx:numDim type="val">
        <cx:f>_xlchart.v1.8</cx:f>
      </cx:numDim>
    </cx:data>
  </cx:chartData>
  <cx:chart>
    <cx:title pos="t" align="ctr" overlay="0">
      <cx:tx>
        <cx:txData>
          <cx:v>Grade Frequency (Enhanced EUROP)</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Grade Frequency (Enhanced EUROP)</a:t>
          </a:r>
        </a:p>
      </cx:txPr>
    </cx:title>
    <cx:plotArea>
      <cx:plotAreaRegion>
        <cx:series layoutId="clusteredColumn" uniqueId="{FED5F8F9-E78D-4D6E-AA35-95F83B222214}" formatIdx="0">
          <cx:tx>
            <cx:txData>
              <cx:f>_xlchart.v1.7</cx:f>
              <cx:v>frequency</cx:v>
            </cx:txData>
          </cx:tx>
          <cx:dataId val="0"/>
          <cx:layoutPr>
            <cx:aggregation/>
          </cx:layoutPr>
        </cx:series>
      </cx:plotAreaRegion>
      <cx:axis id="0">
        <cx:catScaling/>
        <cx:tickLabels/>
      </cx:axis>
      <cx:axis id="1">
        <cx:valScaling/>
        <cx:tickLabels/>
      </cx:axis>
    </cx:plotArea>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_xlchart.v1.9</cx:f>
      </cx:strDim>
      <cx:numDim type="val">
        <cx:f>_xlchart.v1.11</cx:f>
      </cx:numDim>
    </cx:data>
  </cx:chartData>
  <cx:chart>
    <cx:title pos="t" align="ctr" overlay="0">
      <cx:tx>
        <cx:txData>
          <cx:v>Grade Frequency (EUROP)</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Grade Frequency (EUROP)</a:t>
          </a:r>
        </a:p>
      </cx:txPr>
    </cx:title>
    <cx:plotArea>
      <cx:plotAreaRegion>
        <cx:series layoutId="clusteredColumn" uniqueId="{C9E11BDE-376C-457E-9799-4281109955E8}" formatIdx="0">
          <cx:tx>
            <cx:txData>
              <cx:f>_xlchart.v1.10</cx:f>
              <cx:v>frequency</cx:v>
            </cx:txData>
          </cx:tx>
          <cx:dataId val="0"/>
          <cx:layoutPr>
            <cx:aggregation/>
          </cx:layoutPr>
        </cx:series>
      </cx:plotAreaRegion>
      <cx:axis id="0">
        <cx:catScaling/>
        <cx:tickLabels/>
      </cx:axis>
      <cx:axis id="1">
        <cx:valScaling/>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8.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microsoft.com/office/2014/relationships/chartEx" Target="../charts/chartEx2.xml"/><Relationship Id="rId1" Type="http://schemas.microsoft.com/office/2014/relationships/chartEx" Target="../charts/chartEx1.xml"/><Relationship Id="rId6" Type="http://schemas.openxmlformats.org/officeDocument/2006/relationships/chart" Target="../charts/chart4.xml"/><Relationship Id="rId5" Type="http://schemas.openxmlformats.org/officeDocument/2006/relationships/chart" Target="../charts/chart3.xml"/><Relationship Id="rId4"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5.xml"/><Relationship Id="rId2" Type="http://schemas.microsoft.com/office/2014/relationships/chartEx" Target="../charts/chartEx4.xml"/><Relationship Id="rId1" Type="http://schemas.microsoft.com/office/2014/relationships/chartEx" Target="../charts/chartEx3.xml"/><Relationship Id="rId6" Type="http://schemas.openxmlformats.org/officeDocument/2006/relationships/chart" Target="../charts/chart18.xml"/><Relationship Id="rId5" Type="http://schemas.openxmlformats.org/officeDocument/2006/relationships/chart" Target="../charts/chart17.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editAs="oneCell">
    <xdr:from>
      <xdr:col>11</xdr:col>
      <xdr:colOff>681404</xdr:colOff>
      <xdr:row>1</xdr:row>
      <xdr:rowOff>0</xdr:rowOff>
    </xdr:from>
    <xdr:to>
      <xdr:col>14</xdr:col>
      <xdr:colOff>381523</xdr:colOff>
      <xdr:row>6</xdr:row>
      <xdr:rowOff>19797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68712" y="293077"/>
          <a:ext cx="1766311" cy="766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30</xdr:col>
      <xdr:colOff>55245</xdr:colOff>
      <xdr:row>212</xdr:row>
      <xdr:rowOff>116205</xdr:rowOff>
    </xdr:from>
    <xdr:to>
      <xdr:col>36</xdr:col>
      <xdr:colOff>525780</xdr:colOff>
      <xdr:row>227</xdr:row>
      <xdr:rowOff>116205</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C6B56175-22EF-4EF0-94F1-D9298D46E567}"/>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22999065" y="42544365"/>
              <a:ext cx="4585335" cy="2628900"/>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30</xdr:col>
      <xdr:colOff>64770</xdr:colOff>
      <xdr:row>228</xdr:row>
      <xdr:rowOff>30480</xdr:rowOff>
    </xdr:from>
    <xdr:to>
      <xdr:col>36</xdr:col>
      <xdr:colOff>523875</xdr:colOff>
      <xdr:row>243</xdr:row>
      <xdr:rowOff>30480</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AB17850A-0F95-46A6-8FEA-B0B58AD594F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23008590" y="45262800"/>
              <a:ext cx="4573905" cy="2628900"/>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34</xdr:col>
      <xdr:colOff>98425</xdr:colOff>
      <xdr:row>20</xdr:row>
      <xdr:rowOff>152399</xdr:rowOff>
    </xdr:from>
    <xdr:to>
      <xdr:col>41</xdr:col>
      <xdr:colOff>60960</xdr:colOff>
      <xdr:row>33</xdr:row>
      <xdr:rowOff>33654</xdr:rowOff>
    </xdr:to>
    <xdr:graphicFrame macro="">
      <xdr:nvGraphicFramePr>
        <xdr:cNvPr id="7" name="Chart 6" descr="Chart type: Clustered Column. 'count' by 'bin'&#10;&#10;Description automatically generated">
          <a:extLst>
            <a:ext uri="{FF2B5EF4-FFF2-40B4-BE49-F238E27FC236}">
              <a16:creationId xmlns:a16="http://schemas.microsoft.com/office/drawing/2014/main" id="{07DB04EF-F2EE-46A1-893F-0FE8D2ED39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41</xdr:col>
      <xdr:colOff>469900</xdr:colOff>
      <xdr:row>17</xdr:row>
      <xdr:rowOff>19050</xdr:rowOff>
    </xdr:from>
    <xdr:to>
      <xdr:col>49</xdr:col>
      <xdr:colOff>398145</xdr:colOff>
      <xdr:row>28</xdr:row>
      <xdr:rowOff>46990</xdr:rowOff>
    </xdr:to>
    <xdr:graphicFrame macro="">
      <xdr:nvGraphicFramePr>
        <xdr:cNvPr id="9" name="Chart 8" descr="Chart type: Clustered Column. 'Count' by 'Bin'&#10;&#10;Description automatically generated">
          <a:extLst>
            <a:ext uri="{FF2B5EF4-FFF2-40B4-BE49-F238E27FC236}">
              <a16:creationId xmlns:a16="http://schemas.microsoft.com/office/drawing/2014/main" id="{54CD7129-8651-438A-AA0C-042D22684E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49</xdr:col>
      <xdr:colOff>407671</xdr:colOff>
      <xdr:row>21</xdr:row>
      <xdr:rowOff>7620</xdr:rowOff>
    </xdr:from>
    <xdr:to>
      <xdr:col>57</xdr:col>
      <xdr:colOff>53341</xdr:colOff>
      <xdr:row>33</xdr:row>
      <xdr:rowOff>64770</xdr:rowOff>
    </xdr:to>
    <xdr:graphicFrame macro="">
      <xdr:nvGraphicFramePr>
        <xdr:cNvPr id="13" name="Chart 12" descr="Chart type: Clustered Column. 'Count' by 'bin'&#10;&#10;Description automatically generated">
          <a:extLst>
            <a:ext uri="{FF2B5EF4-FFF2-40B4-BE49-F238E27FC236}">
              <a16:creationId xmlns:a16="http://schemas.microsoft.com/office/drawing/2014/main" id="{CA26D15F-F669-4253-941F-337C38C13D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57</xdr:col>
      <xdr:colOff>632460</xdr:colOff>
      <xdr:row>19</xdr:row>
      <xdr:rowOff>175260</xdr:rowOff>
    </xdr:from>
    <xdr:to>
      <xdr:col>65</xdr:col>
      <xdr:colOff>407670</xdr:colOff>
      <xdr:row>33</xdr:row>
      <xdr:rowOff>161925</xdr:rowOff>
    </xdr:to>
    <xdr:graphicFrame macro="">
      <xdr:nvGraphicFramePr>
        <xdr:cNvPr id="15" name="Chart 14" descr="Chart type: Clustered Column. 'Count' by 'bin'&#10;&#10;Description automatically generated">
          <a:extLst>
            <a:ext uri="{FF2B5EF4-FFF2-40B4-BE49-F238E27FC236}">
              <a16:creationId xmlns:a16="http://schemas.microsoft.com/office/drawing/2014/main" id="{12D1CA28-FDAC-4181-A7AA-FD64C865A4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3811</xdr:colOff>
      <xdr:row>0</xdr:row>
      <xdr:rowOff>3809</xdr:rowOff>
    </xdr:from>
    <xdr:to>
      <xdr:col>13</xdr:col>
      <xdr:colOff>681990</xdr:colOff>
      <xdr:row>15</xdr:row>
      <xdr:rowOff>190500</xdr:rowOff>
    </xdr:to>
    <xdr:graphicFrame macro="">
      <xdr:nvGraphicFramePr>
        <xdr:cNvPr id="3" name="Chart 2">
          <a:extLst>
            <a:ext uri="{FF2B5EF4-FFF2-40B4-BE49-F238E27FC236}">
              <a16:creationId xmlns:a16="http://schemas.microsoft.com/office/drawing/2014/main" id="{5473EE4B-4A5E-4123-BB81-CC6A6038186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3810</xdr:colOff>
      <xdr:row>16</xdr:row>
      <xdr:rowOff>1</xdr:rowOff>
    </xdr:from>
    <xdr:to>
      <xdr:col>13</xdr:col>
      <xdr:colOff>681990</xdr:colOff>
      <xdr:row>31</xdr:row>
      <xdr:rowOff>167641</xdr:rowOff>
    </xdr:to>
    <xdr:graphicFrame macro="">
      <xdr:nvGraphicFramePr>
        <xdr:cNvPr id="5" name="Chart 4">
          <a:extLst>
            <a:ext uri="{FF2B5EF4-FFF2-40B4-BE49-F238E27FC236}">
              <a16:creationId xmlns:a16="http://schemas.microsoft.com/office/drawing/2014/main" id="{0E7DA3B0-BE4D-461A-A815-559CCF567F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7620</xdr:colOff>
      <xdr:row>0</xdr:row>
      <xdr:rowOff>22861</xdr:rowOff>
    </xdr:from>
    <xdr:to>
      <xdr:col>13</xdr:col>
      <xdr:colOff>681990</xdr:colOff>
      <xdr:row>15</xdr:row>
      <xdr:rowOff>184787</xdr:rowOff>
    </xdr:to>
    <xdr:graphicFrame macro="">
      <xdr:nvGraphicFramePr>
        <xdr:cNvPr id="3" name="Chart 2">
          <a:extLst>
            <a:ext uri="{FF2B5EF4-FFF2-40B4-BE49-F238E27FC236}">
              <a16:creationId xmlns:a16="http://schemas.microsoft.com/office/drawing/2014/main" id="{6D894FF8-5BFF-4CBD-B9E5-0D9BB5E1E7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16</xdr:row>
      <xdr:rowOff>3810</xdr:rowOff>
    </xdr:from>
    <xdr:to>
      <xdr:col>13</xdr:col>
      <xdr:colOff>676275</xdr:colOff>
      <xdr:row>31</xdr:row>
      <xdr:rowOff>167640</xdr:rowOff>
    </xdr:to>
    <xdr:graphicFrame macro="">
      <xdr:nvGraphicFramePr>
        <xdr:cNvPr id="5" name="Chart 4">
          <a:extLst>
            <a:ext uri="{FF2B5EF4-FFF2-40B4-BE49-F238E27FC236}">
              <a16:creationId xmlns:a16="http://schemas.microsoft.com/office/drawing/2014/main" id="{B8474FDA-04F2-4F21-AA7A-85C75C75FE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15240</xdr:colOff>
      <xdr:row>0</xdr:row>
      <xdr:rowOff>34290</xdr:rowOff>
    </xdr:from>
    <xdr:to>
      <xdr:col>13</xdr:col>
      <xdr:colOff>678180</xdr:colOff>
      <xdr:row>15</xdr:row>
      <xdr:rowOff>184785</xdr:rowOff>
    </xdr:to>
    <xdr:graphicFrame macro="">
      <xdr:nvGraphicFramePr>
        <xdr:cNvPr id="2" name="Chart 1">
          <a:extLst>
            <a:ext uri="{FF2B5EF4-FFF2-40B4-BE49-F238E27FC236}">
              <a16:creationId xmlns:a16="http://schemas.microsoft.com/office/drawing/2014/main" id="{FB238273-75DC-4670-9D84-3FC6D1ED16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3810</xdr:colOff>
      <xdr:row>16</xdr:row>
      <xdr:rowOff>1</xdr:rowOff>
    </xdr:from>
    <xdr:to>
      <xdr:col>13</xdr:col>
      <xdr:colOff>681990</xdr:colOff>
      <xdr:row>31</xdr:row>
      <xdr:rowOff>175260</xdr:rowOff>
    </xdr:to>
    <xdr:graphicFrame macro="">
      <xdr:nvGraphicFramePr>
        <xdr:cNvPr id="3" name="Chart 2">
          <a:extLst>
            <a:ext uri="{FF2B5EF4-FFF2-40B4-BE49-F238E27FC236}">
              <a16:creationId xmlns:a16="http://schemas.microsoft.com/office/drawing/2014/main" id="{80F9F2FE-152F-4DD0-B669-FB25218780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9525</xdr:colOff>
      <xdr:row>0</xdr:row>
      <xdr:rowOff>15240</xdr:rowOff>
    </xdr:from>
    <xdr:to>
      <xdr:col>13</xdr:col>
      <xdr:colOff>670560</xdr:colOff>
      <xdr:row>15</xdr:row>
      <xdr:rowOff>186691</xdr:rowOff>
    </xdr:to>
    <xdr:graphicFrame macro="">
      <xdr:nvGraphicFramePr>
        <xdr:cNvPr id="2" name="Chart 1">
          <a:extLst>
            <a:ext uri="{FF2B5EF4-FFF2-40B4-BE49-F238E27FC236}">
              <a16:creationId xmlns:a16="http://schemas.microsoft.com/office/drawing/2014/main" id="{13120F77-C2E8-40CF-8B24-0BDF979034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15240</xdr:colOff>
      <xdr:row>16</xdr:row>
      <xdr:rowOff>0</xdr:rowOff>
    </xdr:from>
    <xdr:to>
      <xdr:col>13</xdr:col>
      <xdr:colOff>681990</xdr:colOff>
      <xdr:row>32</xdr:row>
      <xdr:rowOff>186690</xdr:rowOff>
    </xdr:to>
    <xdr:graphicFrame macro="">
      <xdr:nvGraphicFramePr>
        <xdr:cNvPr id="3" name="Chart 2">
          <a:extLst>
            <a:ext uri="{FF2B5EF4-FFF2-40B4-BE49-F238E27FC236}">
              <a16:creationId xmlns:a16="http://schemas.microsoft.com/office/drawing/2014/main" id="{B58E5211-A54F-4E0B-A308-47C50190F4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3810</xdr:colOff>
      <xdr:row>2</xdr:row>
      <xdr:rowOff>15240</xdr:rowOff>
    </xdr:from>
    <xdr:to>
      <xdr:col>9</xdr:col>
      <xdr:colOff>632460</xdr:colOff>
      <xdr:row>24</xdr:row>
      <xdr:rowOff>160020</xdr:rowOff>
    </xdr:to>
    <xdr:graphicFrame macro="">
      <xdr:nvGraphicFramePr>
        <xdr:cNvPr id="5" name="Chart 4">
          <a:extLst>
            <a:ext uri="{FF2B5EF4-FFF2-40B4-BE49-F238E27FC236}">
              <a16:creationId xmlns:a16="http://schemas.microsoft.com/office/drawing/2014/main" id="{BCE5DF98-0593-4402-B3D8-5F3712722E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5</xdr:row>
      <xdr:rowOff>99060</xdr:rowOff>
    </xdr:from>
    <xdr:to>
      <xdr:col>8</xdr:col>
      <xdr:colOff>411480</xdr:colOff>
      <xdr:row>25</xdr:row>
      <xdr:rowOff>15240</xdr:rowOff>
    </xdr:to>
    <xdr:graphicFrame macro="">
      <xdr:nvGraphicFramePr>
        <xdr:cNvPr id="2" name="Chart 1">
          <a:extLst>
            <a:ext uri="{FF2B5EF4-FFF2-40B4-BE49-F238E27FC236}">
              <a16:creationId xmlns:a16="http://schemas.microsoft.com/office/drawing/2014/main" id="{68DCF216-346D-457F-BAB8-8665AC8F93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15</xdr:col>
      <xdr:colOff>5714</xdr:colOff>
      <xdr:row>21</xdr:row>
      <xdr:rowOff>5715</xdr:rowOff>
    </xdr:from>
    <xdr:to>
      <xdr:col>23</xdr:col>
      <xdr:colOff>453390</xdr:colOff>
      <xdr:row>38</xdr:row>
      <xdr:rowOff>74295</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1948CF37-CDE8-4245-8602-EE7994181F79}"/>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2037694" y="4059555"/>
              <a:ext cx="5812156" cy="3048000"/>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9</xdr:col>
      <xdr:colOff>0</xdr:colOff>
      <xdr:row>20</xdr:row>
      <xdr:rowOff>293369</xdr:rowOff>
    </xdr:from>
    <xdr:to>
      <xdr:col>15</xdr:col>
      <xdr:colOff>13335</xdr:colOff>
      <xdr:row>38</xdr:row>
      <xdr:rowOff>64770</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D35ACA0C-37A8-4006-B9EF-701583B34FF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7574280" y="4057649"/>
              <a:ext cx="4471035" cy="3040381"/>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xdr:col>
      <xdr:colOff>0</xdr:colOff>
      <xdr:row>1</xdr:row>
      <xdr:rowOff>0</xdr:rowOff>
    </xdr:from>
    <xdr:to>
      <xdr:col>5</xdr:col>
      <xdr:colOff>528320</xdr:colOff>
      <xdr:row>14</xdr:row>
      <xdr:rowOff>114300</xdr:rowOff>
    </xdr:to>
    <xdr:graphicFrame macro="">
      <xdr:nvGraphicFramePr>
        <xdr:cNvPr id="8" name="Chart 7" descr="Chart type: Clustered Column. 'count' by 'bin'&#10;&#10;Description automatically generated">
          <a:extLst>
            <a:ext uri="{FF2B5EF4-FFF2-40B4-BE49-F238E27FC236}">
              <a16:creationId xmlns:a16="http://schemas.microsoft.com/office/drawing/2014/main" id="{98ADBB87-A763-463F-90C8-1689A480F1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544830</xdr:colOff>
      <xdr:row>1</xdr:row>
      <xdr:rowOff>7620</xdr:rowOff>
    </xdr:from>
    <xdr:to>
      <xdr:col>11</xdr:col>
      <xdr:colOff>440055</xdr:colOff>
      <xdr:row>14</xdr:row>
      <xdr:rowOff>118110</xdr:rowOff>
    </xdr:to>
    <xdr:graphicFrame macro="">
      <xdr:nvGraphicFramePr>
        <xdr:cNvPr id="10" name="Chart 9" descr="Chart type: Clustered Column. 'Count' by 'bin'&#10;&#10;Description automatically generated">
          <a:extLst>
            <a:ext uri="{FF2B5EF4-FFF2-40B4-BE49-F238E27FC236}">
              <a16:creationId xmlns:a16="http://schemas.microsoft.com/office/drawing/2014/main" id="{7FA837F5-97B8-4C09-A0DB-C5E7A15BB9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441960</xdr:colOff>
      <xdr:row>1</xdr:row>
      <xdr:rowOff>0</xdr:rowOff>
    </xdr:from>
    <xdr:to>
      <xdr:col>17</xdr:col>
      <xdr:colOff>396240</xdr:colOff>
      <xdr:row>14</xdr:row>
      <xdr:rowOff>104776</xdr:rowOff>
    </xdr:to>
    <xdr:graphicFrame macro="">
      <xdr:nvGraphicFramePr>
        <xdr:cNvPr id="11" name="Chart 10" descr="Chart type: Clustered Column. 'Count' by 'bin'&#10;&#10;Description automatically generated">
          <a:extLst>
            <a:ext uri="{FF2B5EF4-FFF2-40B4-BE49-F238E27FC236}">
              <a16:creationId xmlns:a16="http://schemas.microsoft.com/office/drawing/2014/main" id="{AFF2C755-1363-4EE9-934F-D3723B146E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22</xdr:row>
      <xdr:rowOff>0</xdr:rowOff>
    </xdr:from>
    <xdr:to>
      <xdr:col>5</xdr:col>
      <xdr:colOff>548641</xdr:colOff>
      <xdr:row>35</xdr:row>
      <xdr:rowOff>140970</xdr:rowOff>
    </xdr:to>
    <xdr:graphicFrame macro="">
      <xdr:nvGraphicFramePr>
        <xdr:cNvPr id="12" name="Chart 11" descr="Chart type: Clustered Column. 'Count' by 'Bin'&#10;&#10;Description automatically generated">
          <a:extLst>
            <a:ext uri="{FF2B5EF4-FFF2-40B4-BE49-F238E27FC236}">
              <a16:creationId xmlns:a16="http://schemas.microsoft.com/office/drawing/2014/main" id="{C76042AB-92D1-48A9-8DB3-24F86231C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G2:AG50" totalsRowShown="0">
  <autoFilter ref="AG2:AG50" xr:uid="{00000000-0009-0000-0100-000001000000}"/>
  <tableColumns count="1">
    <tableColumn id="1" xr3:uid="{00000000-0010-0000-0000-000001000000}" name="E1"/>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H2:AH212" totalsRowShown="0">
  <autoFilter ref="AH2:AH212" xr:uid="{00000000-0009-0000-0100-000002000000}"/>
  <tableColumns count="1">
    <tableColumn id="1" xr3:uid="{00000000-0010-0000-0100-000001000000}" name="E+1-"/>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2DC3E88-9402-4EB6-8799-2A16CAA2EB03}" name="Table15" displayName="Table15" ref="AA21:AA69" totalsRowShown="0" headerRowCellStyle="20% - Accent3">
  <autoFilter ref="AA21:AA69" xr:uid="{F3FA3A58-05ED-4FA5-A356-907F08117B10}"/>
  <tableColumns count="1">
    <tableColumn id="1" xr3:uid="{45AE65E7-5E79-42BD-A71F-5C15205776BC}" name="E1"/>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5BBC52C-C474-42F3-9678-2464F7DB0B6E}" name="Table26" displayName="Table26" ref="AC21:AC231" totalsRowShown="0" headerRowCellStyle="20% - Accent3">
  <autoFilter ref="AC21:AC231" xr:uid="{D9888B87-368D-423C-BE78-BC0F042612AE}"/>
  <tableColumns count="1">
    <tableColumn id="1" xr3:uid="{3AA60BA2-F193-43EC-B186-E3A65452609B}" name="E+1-"/>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vmlDrawing" Target="../drawings/vmlDrawing2.vml"/><Relationship Id="rId7" Type="http://schemas.openxmlformats.org/officeDocument/2006/relationships/table" Target="../tables/table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32"/>
  <sheetViews>
    <sheetView showGridLines="0" showRowColHeaders="0" tabSelected="1" zoomScaleNormal="100" workbookViewId="0">
      <selection activeCell="P27" sqref="P27"/>
    </sheetView>
  </sheetViews>
  <sheetFormatPr defaultRowHeight="13.8" x14ac:dyDescent="0.25"/>
  <cols>
    <col min="1" max="1" width="5.5" customWidth="1"/>
  </cols>
  <sheetData>
    <row r="1" spans="2:13" ht="22.8" x14ac:dyDescent="0.4">
      <c r="B1" s="3" t="s">
        <v>0</v>
      </c>
    </row>
    <row r="2" spans="2:13" ht="8.4" customHeight="1" x14ac:dyDescent="0.25"/>
    <row r="3" spans="2:13" ht="15.6" x14ac:dyDescent="0.3">
      <c r="B3" s="253" t="s">
        <v>1</v>
      </c>
      <c r="C3" s="253"/>
      <c r="D3" s="253"/>
      <c r="E3" s="253"/>
      <c r="F3" s="253"/>
      <c r="G3" s="253"/>
      <c r="H3" s="253"/>
      <c r="I3" s="253"/>
      <c r="J3" s="252"/>
      <c r="K3" s="252"/>
      <c r="L3" s="252"/>
      <c r="M3" s="252"/>
    </row>
    <row r="4" spans="2:13" ht="7.2" customHeight="1" x14ac:dyDescent="0.25">
      <c r="B4" s="252"/>
      <c r="C4" s="252"/>
      <c r="D4" s="252"/>
      <c r="E4" s="252"/>
      <c r="F4" s="252"/>
      <c r="G4" s="252"/>
      <c r="H4" s="252"/>
      <c r="I4" s="252"/>
      <c r="J4" s="252"/>
      <c r="K4" s="252"/>
      <c r="L4" s="252"/>
      <c r="M4" s="252"/>
    </row>
    <row r="5" spans="2:13" ht="15.6" x14ac:dyDescent="0.3">
      <c r="B5" s="79" t="s">
        <v>356</v>
      </c>
      <c r="C5" s="79"/>
      <c r="D5" s="79"/>
      <c r="E5" s="79"/>
      <c r="F5" s="79"/>
      <c r="G5" s="79"/>
      <c r="H5" s="79"/>
      <c r="I5" s="79"/>
      <c r="J5" s="79"/>
      <c r="K5" s="79"/>
      <c r="L5" s="79"/>
      <c r="M5" s="79"/>
    </row>
    <row r="6" spans="2:13" ht="9.6" customHeight="1" thickBot="1" x14ac:dyDescent="0.35">
      <c r="B6" s="79"/>
      <c r="C6" s="79"/>
      <c r="D6" s="79"/>
      <c r="E6" s="79"/>
      <c r="F6" s="79"/>
      <c r="G6" s="79"/>
      <c r="H6" s="79"/>
      <c r="I6" s="79"/>
      <c r="J6" s="79"/>
      <c r="K6" s="79"/>
      <c r="L6" s="79"/>
      <c r="M6" s="79"/>
    </row>
    <row r="7" spans="2:13" ht="16.8" thickTop="1" thickBot="1" x14ac:dyDescent="0.35">
      <c r="B7" s="255" t="s">
        <v>363</v>
      </c>
      <c r="C7" s="256"/>
      <c r="D7" s="256"/>
      <c r="E7" s="256"/>
      <c r="F7" s="256"/>
      <c r="G7" s="256"/>
      <c r="H7" s="257"/>
      <c r="I7" s="257"/>
      <c r="J7" s="79"/>
      <c r="K7" s="79"/>
      <c r="L7" s="79"/>
      <c r="M7" s="79"/>
    </row>
    <row r="8" spans="2:13" ht="9" customHeight="1" thickTop="1" x14ac:dyDescent="0.3">
      <c r="B8" s="79"/>
      <c r="C8" s="79"/>
      <c r="D8" s="79"/>
      <c r="E8" s="79"/>
      <c r="F8" s="79"/>
      <c r="G8" s="79"/>
      <c r="H8" s="79"/>
      <c r="I8" s="79"/>
      <c r="J8" s="79"/>
      <c r="K8" s="79"/>
      <c r="L8" s="79"/>
      <c r="M8" s="79"/>
    </row>
    <row r="9" spans="2:13" ht="3" customHeight="1" x14ac:dyDescent="0.3">
      <c r="B9" s="79"/>
      <c r="C9" s="79"/>
      <c r="D9" s="79"/>
      <c r="E9" s="79"/>
      <c r="F9" s="79"/>
      <c r="G9" s="79"/>
      <c r="H9" s="79"/>
      <c r="I9" s="79"/>
      <c r="J9" s="79"/>
      <c r="K9" s="79"/>
      <c r="L9" s="79"/>
      <c r="M9" s="79"/>
    </row>
    <row r="10" spans="2:13" ht="15.6" x14ac:dyDescent="0.3">
      <c r="B10" s="258" t="s">
        <v>364</v>
      </c>
      <c r="C10" s="258"/>
      <c r="D10" s="258"/>
      <c r="E10" s="258"/>
      <c r="F10" s="258"/>
      <c r="G10" s="258"/>
      <c r="H10" s="258"/>
      <c r="I10" s="258"/>
      <c r="J10" s="258"/>
      <c r="K10" s="258"/>
      <c r="L10" s="258"/>
      <c r="M10" s="258"/>
    </row>
    <row r="11" spans="2:13" ht="10.199999999999999" customHeight="1" thickBot="1" x14ac:dyDescent="0.35">
      <c r="B11" s="79"/>
      <c r="C11" s="79"/>
      <c r="D11" s="79"/>
      <c r="E11" s="79"/>
      <c r="F11" s="79"/>
      <c r="G11" s="79"/>
      <c r="H11" s="79"/>
      <c r="I11" s="79"/>
      <c r="J11" s="79"/>
      <c r="K11" s="79"/>
      <c r="L11" s="79"/>
      <c r="M11" s="79"/>
    </row>
    <row r="12" spans="2:13" ht="16.2" thickTop="1" x14ac:dyDescent="0.3">
      <c r="B12" s="259" t="s">
        <v>357</v>
      </c>
      <c r="C12" s="260"/>
      <c r="D12" s="260"/>
      <c r="E12" s="260"/>
      <c r="F12" s="260"/>
      <c r="G12" s="260"/>
      <c r="H12" s="260"/>
      <c r="I12" s="260"/>
      <c r="J12" s="260"/>
      <c r="K12" s="260"/>
      <c r="L12" s="260"/>
      <c r="M12" s="261"/>
    </row>
    <row r="13" spans="2:13" ht="4.8" customHeight="1" x14ac:dyDescent="0.3">
      <c r="B13" s="80"/>
      <c r="C13" s="55"/>
      <c r="D13" s="55"/>
      <c r="E13" s="55"/>
      <c r="F13" s="55"/>
      <c r="G13" s="55"/>
      <c r="H13" s="55"/>
      <c r="I13" s="55"/>
      <c r="J13" s="55"/>
      <c r="K13" s="55"/>
      <c r="L13" s="55"/>
      <c r="M13" s="262"/>
    </row>
    <row r="14" spans="2:13" x14ac:dyDescent="0.25">
      <c r="B14" s="277" t="s">
        <v>358</v>
      </c>
      <c r="C14" s="278"/>
      <c r="D14" s="278"/>
      <c r="E14" s="278"/>
      <c r="F14" s="278"/>
      <c r="G14" s="278"/>
      <c r="H14" s="278"/>
      <c r="I14" s="278"/>
      <c r="J14" s="278"/>
      <c r="K14" s="278"/>
      <c r="L14" s="278"/>
      <c r="M14" s="279"/>
    </row>
    <row r="15" spans="2:13" x14ac:dyDescent="0.25">
      <c r="B15" s="277"/>
      <c r="C15" s="278"/>
      <c r="D15" s="278"/>
      <c r="E15" s="278"/>
      <c r="F15" s="278"/>
      <c r="G15" s="278"/>
      <c r="H15" s="278"/>
      <c r="I15" s="278"/>
      <c r="J15" s="278"/>
      <c r="K15" s="278"/>
      <c r="L15" s="278"/>
      <c r="M15" s="279"/>
    </row>
    <row r="16" spans="2:13" ht="23.4" customHeight="1" x14ac:dyDescent="0.25">
      <c r="B16" s="277"/>
      <c r="C16" s="278"/>
      <c r="D16" s="278"/>
      <c r="E16" s="278"/>
      <c r="F16" s="278"/>
      <c r="G16" s="278"/>
      <c r="H16" s="278"/>
      <c r="I16" s="278"/>
      <c r="J16" s="278"/>
      <c r="K16" s="278"/>
      <c r="L16" s="278"/>
      <c r="M16" s="279"/>
    </row>
    <row r="17" spans="2:13" ht="4.2" customHeight="1" x14ac:dyDescent="0.25">
      <c r="B17" s="263"/>
      <c r="C17" s="264"/>
      <c r="D17" s="264"/>
      <c r="E17" s="264"/>
      <c r="F17" s="264"/>
      <c r="G17" s="264"/>
      <c r="H17" s="264"/>
      <c r="I17" s="264"/>
      <c r="J17" s="264"/>
      <c r="K17" s="264"/>
      <c r="L17" s="264"/>
      <c r="M17" s="265"/>
    </row>
    <row r="18" spans="2:13" x14ac:dyDescent="0.25">
      <c r="B18" s="277" t="s">
        <v>359</v>
      </c>
      <c r="C18" s="278"/>
      <c r="D18" s="278"/>
      <c r="E18" s="278"/>
      <c r="F18" s="278"/>
      <c r="G18" s="278"/>
      <c r="H18" s="278"/>
      <c r="I18" s="278"/>
      <c r="J18" s="278"/>
      <c r="K18" s="278"/>
      <c r="L18" s="278"/>
      <c r="M18" s="279"/>
    </row>
    <row r="19" spans="2:13" x14ac:dyDescent="0.25">
      <c r="B19" s="277"/>
      <c r="C19" s="278"/>
      <c r="D19" s="278"/>
      <c r="E19" s="278"/>
      <c r="F19" s="278"/>
      <c r="G19" s="278"/>
      <c r="H19" s="278"/>
      <c r="I19" s="278"/>
      <c r="J19" s="278"/>
      <c r="K19" s="278"/>
      <c r="L19" s="278"/>
      <c r="M19" s="279"/>
    </row>
    <row r="20" spans="2:13" ht="22.2" customHeight="1" thickBot="1" x14ac:dyDescent="0.3">
      <c r="B20" s="280"/>
      <c r="C20" s="281"/>
      <c r="D20" s="281"/>
      <c r="E20" s="281"/>
      <c r="F20" s="281"/>
      <c r="G20" s="281"/>
      <c r="H20" s="281"/>
      <c r="I20" s="281"/>
      <c r="J20" s="281"/>
      <c r="K20" s="281"/>
      <c r="L20" s="281"/>
      <c r="M20" s="282"/>
    </row>
    <row r="21" spans="2:13" ht="7.8" customHeight="1" thickTop="1" x14ac:dyDescent="0.25">
      <c r="B21" s="264"/>
      <c r="C21" s="264"/>
      <c r="D21" s="264"/>
      <c r="E21" s="264"/>
      <c r="F21" s="264"/>
      <c r="G21" s="264"/>
      <c r="H21" s="264"/>
      <c r="I21" s="264"/>
      <c r="J21" s="264"/>
      <c r="K21" s="264"/>
      <c r="L21" s="264"/>
      <c r="M21" s="264"/>
    </row>
    <row r="22" spans="2:13" ht="15.6" x14ac:dyDescent="0.25">
      <c r="B22" s="266" t="s">
        <v>365</v>
      </c>
      <c r="C22" s="267"/>
      <c r="D22" s="267"/>
      <c r="E22" s="267"/>
      <c r="F22" s="267"/>
      <c r="G22" s="267"/>
      <c r="H22" s="267"/>
      <c r="I22" s="267"/>
      <c r="J22" s="267"/>
      <c r="K22" s="267"/>
      <c r="L22" s="267"/>
      <c r="M22" s="267"/>
    </row>
    <row r="23" spans="2:13" ht="6.6" customHeight="1" thickBot="1" x14ac:dyDescent="0.3">
      <c r="B23" s="268"/>
      <c r="C23" s="264"/>
      <c r="D23" s="264"/>
      <c r="E23" s="264"/>
      <c r="F23" s="264"/>
      <c r="G23" s="264"/>
      <c r="H23" s="264"/>
      <c r="I23" s="264"/>
      <c r="J23" s="264"/>
      <c r="K23" s="264"/>
      <c r="L23" s="264"/>
      <c r="M23" s="264"/>
    </row>
    <row r="24" spans="2:13" ht="16.2" thickTop="1" x14ac:dyDescent="0.25">
      <c r="B24" s="269" t="s">
        <v>360</v>
      </c>
      <c r="C24" s="270"/>
      <c r="D24" s="270"/>
      <c r="E24" s="270"/>
      <c r="F24" s="270"/>
      <c r="G24" s="270"/>
      <c r="H24" s="270"/>
      <c r="I24" s="270"/>
      <c r="J24" s="270"/>
      <c r="K24" s="270"/>
      <c r="L24" s="270"/>
      <c r="M24" s="271"/>
    </row>
    <row r="25" spans="2:13" ht="3" customHeight="1" x14ac:dyDescent="0.3">
      <c r="B25" s="80"/>
      <c r="C25" s="55"/>
      <c r="D25" s="55"/>
      <c r="E25" s="55"/>
      <c r="F25" s="55"/>
      <c r="G25" s="55"/>
      <c r="H25" s="55"/>
      <c r="I25" s="55"/>
      <c r="J25" s="55"/>
      <c r="K25" s="55"/>
      <c r="L25" s="55"/>
      <c r="M25" s="262"/>
    </row>
    <row r="26" spans="2:13" x14ac:dyDescent="0.25">
      <c r="B26" s="283" t="s">
        <v>361</v>
      </c>
      <c r="C26" s="284"/>
      <c r="D26" s="284"/>
      <c r="E26" s="284"/>
      <c r="F26" s="284"/>
      <c r="G26" s="284"/>
      <c r="H26" s="284"/>
      <c r="I26" s="284"/>
      <c r="J26" s="284"/>
      <c r="K26" s="284"/>
      <c r="L26" s="284"/>
      <c r="M26" s="285"/>
    </row>
    <row r="27" spans="2:13" ht="29.4" customHeight="1" x14ac:dyDescent="0.25">
      <c r="B27" s="283"/>
      <c r="C27" s="284"/>
      <c r="D27" s="284"/>
      <c r="E27" s="284"/>
      <c r="F27" s="284"/>
      <c r="G27" s="284"/>
      <c r="H27" s="284"/>
      <c r="I27" s="284"/>
      <c r="J27" s="284"/>
      <c r="K27" s="284"/>
      <c r="L27" s="284"/>
      <c r="M27" s="285"/>
    </row>
    <row r="28" spans="2:13" ht="4.8" customHeight="1" x14ac:dyDescent="0.3">
      <c r="B28" s="80"/>
      <c r="C28" s="55"/>
      <c r="D28" s="55"/>
      <c r="E28" s="55"/>
      <c r="F28" s="55"/>
      <c r="G28" s="55"/>
      <c r="H28" s="55"/>
      <c r="I28" s="55"/>
      <c r="J28" s="55"/>
      <c r="K28" s="55"/>
      <c r="L28" s="55"/>
      <c r="M28" s="262"/>
    </row>
    <row r="29" spans="2:13" x14ac:dyDescent="0.25">
      <c r="B29" s="283" t="s">
        <v>362</v>
      </c>
      <c r="C29" s="284"/>
      <c r="D29" s="284"/>
      <c r="E29" s="284"/>
      <c r="F29" s="284"/>
      <c r="G29" s="284"/>
      <c r="H29" s="284"/>
      <c r="I29" s="284"/>
      <c r="J29" s="284"/>
      <c r="K29" s="284"/>
      <c r="L29" s="284"/>
      <c r="M29" s="285"/>
    </row>
    <row r="30" spans="2:13" ht="18.600000000000001" customHeight="1" thickBot="1" x14ac:dyDescent="0.3">
      <c r="B30" s="286"/>
      <c r="C30" s="287"/>
      <c r="D30" s="287"/>
      <c r="E30" s="287"/>
      <c r="F30" s="287"/>
      <c r="G30" s="287"/>
      <c r="H30" s="287"/>
      <c r="I30" s="287"/>
      <c r="J30" s="287"/>
      <c r="K30" s="287"/>
      <c r="L30" s="287"/>
      <c r="M30" s="288"/>
    </row>
    <row r="31" spans="2:13" ht="14.4" thickTop="1" x14ac:dyDescent="0.25"/>
    <row r="32" spans="2:13" ht="14.4" x14ac:dyDescent="0.3">
      <c r="B32" s="254" t="s">
        <v>366</v>
      </c>
      <c r="C32" s="254"/>
    </row>
  </sheetData>
  <sheetProtection algorithmName="SHA-512" hashValue="OlN+685w65rT5ndcQOmfs4pvzGABNDVoQylJgfjOzySJvNdoM1DS+507do2chcKYDe6aj6RLsGJCqnTKAzrOYA==" saltValue="Yo9iFTk4/CuR/oxP6ioc9Q==" spinCount="100000" sheet="1" objects="1" scenarios="1"/>
  <mergeCells count="4">
    <mergeCell ref="B18:M20"/>
    <mergeCell ref="B14:M16"/>
    <mergeCell ref="B26:M27"/>
    <mergeCell ref="B29:M3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2DF1C-1DB6-4F0B-B9A4-D777ABBD66AC}">
  <dimension ref="B1:N33"/>
  <sheetViews>
    <sheetView showGridLines="0" showRowColHeaders="0" zoomScaleNormal="100" workbookViewId="0">
      <selection activeCell="O21" sqref="O21"/>
    </sheetView>
  </sheetViews>
  <sheetFormatPr defaultRowHeight="13.8" x14ac:dyDescent="0.25"/>
  <cols>
    <col min="1" max="1" width="3.8984375" customWidth="1"/>
    <col min="2" max="2" width="14.09765625" customWidth="1"/>
    <col min="3" max="3" width="11.09765625" customWidth="1"/>
    <col min="4" max="5" width="13.8984375" customWidth="1"/>
    <col min="7" max="7" width="13.3984375" customWidth="1"/>
    <col min="8" max="8" width="11.5" customWidth="1"/>
    <col min="12" max="12" width="7.5" customWidth="1"/>
    <col min="13" max="13" width="12" customWidth="1"/>
    <col min="14" max="14" width="11.8984375" customWidth="1"/>
    <col min="15" max="15" width="9.5" customWidth="1"/>
  </cols>
  <sheetData>
    <row r="1" spans="2:14" ht="25.5" customHeight="1" x14ac:dyDescent="0.25">
      <c r="B1" s="326" t="s">
        <v>299</v>
      </c>
      <c r="C1" s="327"/>
      <c r="D1" s="327"/>
      <c r="E1" s="327"/>
      <c r="H1" s="329" t="s">
        <v>355</v>
      </c>
      <c r="I1" s="329"/>
      <c r="J1" s="329"/>
    </row>
    <row r="3" spans="2:14" x14ac:dyDescent="0.25">
      <c r="B3" s="36"/>
      <c r="C3" s="31"/>
      <c r="D3" s="31"/>
      <c r="E3" s="36"/>
    </row>
    <row r="4" spans="2:14" x14ac:dyDescent="0.25">
      <c r="B4" s="36"/>
      <c r="C4" s="220"/>
      <c r="D4" s="36"/>
      <c r="E4" s="36"/>
    </row>
    <row r="5" spans="2:14" x14ac:dyDescent="0.25">
      <c r="B5" s="36"/>
      <c r="C5" s="220"/>
      <c r="D5" s="36"/>
      <c r="E5" s="223"/>
    </row>
    <row r="6" spans="2:14" x14ac:dyDescent="0.25">
      <c r="B6" s="36"/>
      <c r="C6" s="220"/>
      <c r="D6" s="36"/>
      <c r="E6" s="223"/>
    </row>
    <row r="7" spans="2:14" x14ac:dyDescent="0.25">
      <c r="B7" s="36"/>
      <c r="C7" s="31"/>
      <c r="D7" s="36"/>
      <c r="E7" s="31"/>
    </row>
    <row r="8" spans="2:14" x14ac:dyDescent="0.25">
      <c r="B8" s="36"/>
      <c r="C8" s="221"/>
      <c r="D8" s="31"/>
      <c r="E8" s="31"/>
    </row>
    <row r="9" spans="2:14" x14ac:dyDescent="0.25">
      <c r="B9" s="36"/>
      <c r="C9" s="220"/>
      <c r="D9" s="36"/>
      <c r="E9" s="221"/>
    </row>
    <row r="10" spans="2:14" x14ac:dyDescent="0.25">
      <c r="B10" s="36"/>
      <c r="C10" s="220"/>
      <c r="D10" s="36"/>
      <c r="E10" s="31"/>
    </row>
    <row r="11" spans="2:14" x14ac:dyDescent="0.25">
      <c r="B11" s="36"/>
      <c r="C11" s="220"/>
      <c r="D11" s="36"/>
      <c r="E11" s="31"/>
    </row>
    <row r="12" spans="2:14" x14ac:dyDescent="0.25">
      <c r="B12" s="36"/>
      <c r="C12" s="36"/>
      <c r="D12" s="36"/>
      <c r="E12" s="36"/>
    </row>
    <row r="13" spans="2:14" x14ac:dyDescent="0.25">
      <c r="B13" s="36"/>
      <c r="C13" s="36"/>
      <c r="D13" s="36"/>
      <c r="E13" s="36"/>
    </row>
    <row r="14" spans="2:14" x14ac:dyDescent="0.25">
      <c r="B14" s="36"/>
      <c r="C14" s="220"/>
      <c r="D14" s="36"/>
      <c r="E14" s="222"/>
    </row>
    <row r="15" spans="2:14" x14ac:dyDescent="0.25">
      <c r="B15" s="36"/>
      <c r="C15" s="220"/>
      <c r="D15" s="36"/>
      <c r="E15" s="222"/>
    </row>
    <row r="16" spans="2:14" ht="15.6" x14ac:dyDescent="0.3">
      <c r="B16" s="237" t="str">
        <f>'Calf Record'!AA4</f>
        <v>Birth - Weaning</v>
      </c>
      <c r="C16" s="239" t="s">
        <v>349</v>
      </c>
      <c r="D16" s="83"/>
      <c r="E16" s="235"/>
      <c r="F16" s="79"/>
      <c r="G16" s="238" t="str">
        <f>'Calf Record'!AA9</f>
        <v>Weaning - Sale</v>
      </c>
      <c r="H16" s="238" t="s">
        <v>349</v>
      </c>
      <c r="I16" s="79"/>
      <c r="J16" s="79"/>
      <c r="K16" s="79"/>
      <c r="L16" s="79"/>
      <c r="M16" s="238" t="str">
        <f>'Calf Record'!AA14</f>
        <v>Lifetime LWG</v>
      </c>
      <c r="N16" s="238" t="s">
        <v>349</v>
      </c>
    </row>
    <row r="17" spans="2:14" ht="15.6" x14ac:dyDescent="0.3">
      <c r="B17" s="238" t="str">
        <f>'Calf Record'!AA5</f>
        <v>Average LWG</v>
      </c>
      <c r="C17" s="241">
        <f>'Calf Record'!AB5</f>
        <v>0.91376240175235135</v>
      </c>
      <c r="D17" s="79"/>
      <c r="E17" s="79"/>
      <c r="F17" s="79"/>
      <c r="G17" s="238" t="str">
        <f>'Calf Record'!AA10</f>
        <v>Average LWG</v>
      </c>
      <c r="H17" s="236">
        <f>'Calf Record'!AB10</f>
        <v>0.81169520135037376</v>
      </c>
      <c r="I17" s="79"/>
      <c r="J17" s="79"/>
      <c r="K17" s="79"/>
      <c r="L17" s="79"/>
      <c r="M17" s="238" t="str">
        <f>'Calf Record'!AA15</f>
        <v>Average LWG</v>
      </c>
      <c r="N17" s="236">
        <f>'Calf Record'!AB15</f>
        <v>0.83575553283585191</v>
      </c>
    </row>
    <row r="18" spans="2:14" ht="15.6" x14ac:dyDescent="0.3">
      <c r="B18" s="238" t="str">
        <f>'Calf Record'!AA6</f>
        <v>Min</v>
      </c>
      <c r="C18" s="236">
        <f>'Calf Record'!AB6</f>
        <v>0.52763819095477382</v>
      </c>
      <c r="D18" s="79"/>
      <c r="E18" s="79"/>
      <c r="F18" s="79"/>
      <c r="G18" s="238" t="str">
        <f>'Calf Record'!AA11</f>
        <v>Min</v>
      </c>
      <c r="H18" s="236">
        <f>'Calf Record'!AB11</f>
        <v>0.39787798408488062</v>
      </c>
      <c r="I18" s="79"/>
      <c r="J18" s="79"/>
      <c r="K18" s="79"/>
      <c r="L18" s="79"/>
      <c r="M18" s="238" t="str">
        <f>'Calf Record'!AA16</f>
        <v>Min</v>
      </c>
      <c r="N18" s="236">
        <f>'Calf Record'!AB16</f>
        <v>0.61631944444444442</v>
      </c>
    </row>
    <row r="19" spans="2:14" ht="15.6" x14ac:dyDescent="0.3">
      <c r="B19" s="238" t="str">
        <f>'Calf Record'!AA7</f>
        <v>Max</v>
      </c>
      <c r="C19" s="236">
        <f>'Calf Record'!AB7</f>
        <v>1.1000000000000001</v>
      </c>
      <c r="D19" s="79"/>
      <c r="E19" s="79"/>
      <c r="F19" s="79"/>
      <c r="G19" s="238" t="str">
        <f>'Calf Record'!AA12</f>
        <v>Max</v>
      </c>
      <c r="H19" s="236">
        <f>'Calf Record'!AB12</f>
        <v>1.5</v>
      </c>
      <c r="I19" s="79"/>
      <c r="J19" s="79"/>
      <c r="K19" s="79"/>
      <c r="L19" s="79"/>
      <c r="M19" s="238" t="str">
        <f>'Calf Record'!AA17</f>
        <v>Max</v>
      </c>
      <c r="N19" s="236">
        <f>'Calf Record'!AB17</f>
        <v>1.2331460674157304</v>
      </c>
    </row>
    <row r="20" spans="2:14" ht="15.6" x14ac:dyDescent="0.3">
      <c r="B20" s="79"/>
      <c r="C20" s="79"/>
      <c r="D20" s="79"/>
      <c r="E20" s="79"/>
      <c r="F20" s="79"/>
      <c r="G20" s="79"/>
      <c r="H20" s="79"/>
      <c r="I20" s="79"/>
      <c r="J20" s="79"/>
      <c r="K20" s="79"/>
      <c r="L20" s="79"/>
      <c r="M20" s="79"/>
      <c r="N20" s="79"/>
    </row>
    <row r="21" spans="2:14" ht="23.25" customHeight="1" x14ac:dyDescent="0.3">
      <c r="B21" s="326" t="s">
        <v>351</v>
      </c>
      <c r="C21" s="328"/>
      <c r="D21" s="328"/>
      <c r="E21" s="328"/>
      <c r="F21" s="79"/>
      <c r="G21" s="79"/>
      <c r="H21" s="79"/>
      <c r="I21" s="79"/>
      <c r="J21" s="240" t="s">
        <v>25</v>
      </c>
      <c r="K21" s="79"/>
      <c r="L21" s="330" t="s">
        <v>371</v>
      </c>
      <c r="M21" s="79"/>
      <c r="N21" s="79"/>
    </row>
    <row r="28" spans="2:14" x14ac:dyDescent="0.25">
      <c r="H28" t="str">
        <f>'Calf Record'!AD14</f>
        <v>% cow weight</v>
      </c>
    </row>
    <row r="29" spans="2:14" x14ac:dyDescent="0.25">
      <c r="G29" t="s">
        <v>302</v>
      </c>
      <c r="H29" s="228">
        <f>'Calf Record'!AD15</f>
        <v>0.36716997105576654</v>
      </c>
    </row>
    <row r="30" spans="2:14" x14ac:dyDescent="0.25">
      <c r="G30" t="s">
        <v>352</v>
      </c>
      <c r="H30" s="228">
        <f>'Calf Record'!AD16</f>
        <v>0.24038461538461539</v>
      </c>
    </row>
    <row r="31" spans="2:14" x14ac:dyDescent="0.25">
      <c r="G31" t="s">
        <v>353</v>
      </c>
      <c r="H31" s="228">
        <f>'Calf Record'!AD17</f>
        <v>0.5</v>
      </c>
    </row>
    <row r="33" spans="7:7" x14ac:dyDescent="0.25">
      <c r="G33" t="s">
        <v>354</v>
      </c>
    </row>
  </sheetData>
  <sheetProtection algorithmName="SHA-512" hashValue="Rekew37QyFvj/YraO/8Up+Hvo5iojn5/NSo/xt1INDrZubn21qwCJwvwGizHIyCjXDocvvm6CSZfdVhjVYOTFg==" saltValue="RI0K3KET37UNTvX5WA4BDw==" spinCount="100000" sheet="1" objects="1" scenarios="1"/>
  <mergeCells count="3">
    <mergeCell ref="B1:E1"/>
    <mergeCell ref="B21:E21"/>
    <mergeCell ref="H1:J1"/>
  </mergeCells>
  <pageMargins left="0.7" right="0.7" top="0.75" bottom="0.75" header="0.3" footer="0.3"/>
  <drawing r:id="rId1"/>
  <legacyDrawing r:id="rId2"/>
  <extLst>
    <ext xmlns:x14="http://schemas.microsoft.com/office/spreadsheetml/2009/9/main" uri="{78C0D931-6437-407d-A8EE-F0AAD7539E65}">
      <x14:conditionalFormattings>
        <x14:conditionalFormatting xmlns:xm="http://schemas.microsoft.com/office/excel/2006/main">
          <x14:cfRule type="iconSet" priority="2" id="{3E900D0F-0892-4F2A-9F18-A8308836DA2F}">
            <x14:iconSet custom="1">
              <x14:cfvo type="percent">
                <xm:f>0</xm:f>
              </x14:cfvo>
              <x14:cfvo type="num">
                <xm:f>0</xm:f>
              </x14:cfvo>
              <x14:cfvo type="num">
                <xm:f>0.5</xm:f>
              </x14:cfvo>
              <x14:cfIcon iconSet="3TrafficLights1" iconId="0"/>
              <x14:cfIcon iconSet="3Symbols" iconId="0"/>
              <x14:cfIcon iconSet="3Symbols" iconId="2"/>
            </x14:iconSet>
          </x14:cfRule>
          <xm:sqref>H29</xm:sqref>
        </x14:conditionalFormatting>
        <x14:conditionalFormatting xmlns:xm="http://schemas.microsoft.com/office/excel/2006/main">
          <x14:cfRule type="iconSet" priority="1" id="{AFEB3910-5CD8-4377-A79D-93D7DF0BBC76}">
            <x14:iconSet custom="1">
              <x14:cfvo type="percent">
                <xm:f>0</xm:f>
              </x14:cfvo>
              <x14:cfvo type="num">
                <xm:f>0</xm:f>
              </x14:cfvo>
              <x14:cfvo type="num">
                <xm:f>0.5</xm:f>
              </x14:cfvo>
              <x14:cfIcon iconSet="3TrafficLights1" iconId="0"/>
              <x14:cfIcon iconSet="3Symbols" iconId="0"/>
              <x14:cfIcon iconSet="3Symbols" iconId="2"/>
            </x14:iconSet>
          </x14:cfRule>
          <xm:sqref>H30:H31</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3017"/>
  <sheetViews>
    <sheetView showGridLines="0" zoomScaleNormal="100" workbookViewId="0">
      <selection activeCell="A6" sqref="A6"/>
    </sheetView>
  </sheetViews>
  <sheetFormatPr defaultRowHeight="13.8" x14ac:dyDescent="0.25"/>
  <cols>
    <col min="1" max="1" width="11.8984375" customWidth="1"/>
    <col min="2" max="2" width="7" style="52" customWidth="1"/>
    <col min="3" max="3" width="11.09765625" customWidth="1"/>
    <col min="4" max="4" width="8" style="53" customWidth="1"/>
    <col min="5" max="5" width="6" customWidth="1"/>
    <col min="6" max="7" width="7.59765625" style="1" customWidth="1"/>
    <col min="8" max="8" width="9.09765625" style="1" customWidth="1"/>
    <col min="9" max="9" width="5.5" style="1" customWidth="1"/>
    <col min="10" max="10" width="7.3984375" style="1" customWidth="1"/>
    <col min="11" max="12" width="7.59765625" style="1" customWidth="1"/>
    <col min="13" max="13" width="9.09765625" style="1" customWidth="1"/>
    <col min="14" max="14" width="6" style="1" customWidth="1"/>
    <col min="15" max="15" width="8.69921875" style="1" customWidth="1"/>
    <col min="16" max="17" width="7.59765625" style="1" customWidth="1"/>
    <col min="18" max="18" width="9.09765625" style="1" customWidth="1"/>
    <col min="19" max="20" width="6.5" style="1" customWidth="1"/>
    <col min="21" max="23" width="7.59765625" style="1" customWidth="1"/>
    <col min="24" max="27" width="7.59765625" style="203" customWidth="1"/>
    <col min="28" max="31" width="9.8984375" style="1" customWidth="1"/>
    <col min="32" max="32" width="9.8984375" customWidth="1"/>
    <col min="33" max="33" width="13.09765625" customWidth="1"/>
    <col min="34" max="34" width="10.69921875" customWidth="1"/>
    <col min="35" max="35" width="13.3984375" customWidth="1"/>
    <col min="36" max="37" width="9.8984375" customWidth="1"/>
    <col min="38" max="38" width="11.59765625" customWidth="1"/>
    <col min="39" max="39" width="10.09765625" customWidth="1"/>
    <col min="40" max="40" width="12.09765625" customWidth="1"/>
    <col min="41" max="42" width="11" customWidth="1"/>
    <col min="43" max="43" width="10.3984375" customWidth="1"/>
    <col min="44" max="44" width="10.69921875" customWidth="1"/>
    <col min="45" max="45" width="9" customWidth="1"/>
    <col min="46" max="47" width="10.09765625" customWidth="1"/>
    <col min="48" max="48" width="9" customWidth="1"/>
    <col min="49" max="49" width="10.09765625" customWidth="1"/>
    <col min="50" max="50" width="9" customWidth="1"/>
    <col min="51" max="51" width="9.69921875" customWidth="1"/>
    <col min="52" max="54" width="9" customWidth="1"/>
  </cols>
  <sheetData>
    <row r="1" spans="1:52" ht="25.8" x14ac:dyDescent="0.5">
      <c r="A1" s="289" t="s">
        <v>303</v>
      </c>
      <c r="B1" s="290"/>
      <c r="C1" s="290"/>
      <c r="D1" s="54"/>
      <c r="H1" s="51" t="s">
        <v>2</v>
      </c>
      <c r="J1" s="143">
        <v>2019</v>
      </c>
      <c r="M1" s="184" t="s">
        <v>318</v>
      </c>
      <c r="N1" s="148"/>
      <c r="O1" s="148"/>
      <c r="P1" s="148"/>
      <c r="AF1" t="s">
        <v>268</v>
      </c>
    </row>
    <row r="2" spans="1:52" ht="14.4" thickBot="1" x14ac:dyDescent="0.3">
      <c r="B2" s="149"/>
      <c r="C2" s="35"/>
      <c r="D2" s="54"/>
      <c r="AG2" t="s">
        <v>288</v>
      </c>
      <c r="AH2" s="16">
        <f>COUNTIFS(F$6:F$206,"B",G$6:G$206,"S")</f>
        <v>1</v>
      </c>
      <c r="AI2" t="s">
        <v>288</v>
      </c>
      <c r="AJ2" s="16">
        <f>COUNTIFS(F$6:F$206,"B",G$6:G$206,"A")</f>
        <v>0</v>
      </c>
      <c r="AL2" t="s">
        <v>288</v>
      </c>
      <c r="AM2" s="16">
        <f>COUNTIFS(K$6:K$206,"B",L$6:L$206,"S")</f>
        <v>0</v>
      </c>
      <c r="AN2" t="s">
        <v>288</v>
      </c>
      <c r="AO2" s="16">
        <f>COUNTIFS(K$6:K$206,"B",L$6:L$206,"A")</f>
        <v>0</v>
      </c>
      <c r="AQ2" t="s">
        <v>288</v>
      </c>
      <c r="AR2" s="16">
        <f>COUNTIFS(P$6:P$206,"B",Q$6:Q$206,"S")</f>
        <v>0</v>
      </c>
      <c r="AS2" t="s">
        <v>288</v>
      </c>
      <c r="AT2" s="16">
        <f>COUNTIFS(P$6:P$206,"B",Q$6:Q$206,"A")</f>
        <v>0</v>
      </c>
      <c r="AV2" t="s">
        <v>288</v>
      </c>
      <c r="AW2" s="16">
        <f>COUNTIFS(U$6:U$206,"B",V$6:V$206,"S")</f>
        <v>0</v>
      </c>
      <c r="AX2" t="s">
        <v>288</v>
      </c>
      <c r="AY2" s="16">
        <f>COUNTIFS(U$6:U$206,"B",V$6:V$206,"A")</f>
        <v>0</v>
      </c>
    </row>
    <row r="3" spans="1:52" ht="16.8" thickTop="1" thickBot="1" x14ac:dyDescent="0.35">
      <c r="A3" s="55"/>
      <c r="B3" s="56"/>
      <c r="C3" s="55"/>
      <c r="D3" s="57" t="s">
        <v>3</v>
      </c>
      <c r="E3" s="58">
        <f>J1</f>
        <v>2019</v>
      </c>
      <c r="F3" s="59"/>
      <c r="G3" s="59"/>
      <c r="H3" s="60"/>
      <c r="I3" s="61" t="s">
        <v>3</v>
      </c>
      <c r="J3" s="62">
        <f>E3-1</f>
        <v>2018</v>
      </c>
      <c r="K3" s="59"/>
      <c r="L3" s="59"/>
      <c r="M3" s="60"/>
      <c r="N3" s="63" t="s">
        <v>3</v>
      </c>
      <c r="O3" s="64">
        <f>J3-1</f>
        <v>2017</v>
      </c>
      <c r="P3" s="59"/>
      <c r="Q3" s="59"/>
      <c r="R3" s="60"/>
      <c r="S3" s="61" t="s">
        <v>3</v>
      </c>
      <c r="T3" s="62">
        <v>2016</v>
      </c>
      <c r="U3" s="59"/>
      <c r="V3" s="60"/>
      <c r="W3" s="50"/>
      <c r="X3" s="272"/>
      <c r="Y3" s="272"/>
      <c r="Z3" s="272"/>
      <c r="AA3" s="272"/>
      <c r="AB3" s="5"/>
      <c r="AC3" s="5"/>
      <c r="AD3" s="5"/>
      <c r="AE3" s="5"/>
      <c r="AG3" t="s">
        <v>289</v>
      </c>
      <c r="AH3" s="33">
        <f>AH2/(AH2+AH10+AH11)</f>
        <v>0.25</v>
      </c>
      <c r="AI3" t="s">
        <v>289</v>
      </c>
      <c r="AJ3" s="33">
        <f>AJ2/(AJ2+AJ10+AJ11)</f>
        <v>0</v>
      </c>
      <c r="AL3" t="s">
        <v>289</v>
      </c>
      <c r="AM3" s="33">
        <f>AM2/(AM2+AM10+AM11)</f>
        <v>0</v>
      </c>
      <c r="AN3" t="s">
        <v>289</v>
      </c>
      <c r="AO3" s="33">
        <f>AO2/(AO2+AO10+AO11)</f>
        <v>0</v>
      </c>
      <c r="AQ3" t="s">
        <v>289</v>
      </c>
      <c r="AR3" s="33">
        <f>AR2/(AR2+AR10+AR11)</f>
        <v>0</v>
      </c>
      <c r="AS3" t="s">
        <v>289</v>
      </c>
      <c r="AT3" s="33">
        <f>AT2/(AT2+AT10+AT11)</f>
        <v>0</v>
      </c>
      <c r="AV3" t="s">
        <v>289</v>
      </c>
      <c r="AW3" s="33">
        <f>AW2/(AW2+AW10+AW11)</f>
        <v>0</v>
      </c>
      <c r="AX3" t="s">
        <v>289</v>
      </c>
      <c r="AY3" s="33">
        <f>AY2/(AY2+AY10+AY11)</f>
        <v>0</v>
      </c>
    </row>
    <row r="4" spans="1:52" ht="63.6" thickTop="1" thickBot="1" x14ac:dyDescent="0.35">
      <c r="A4" s="144" t="s">
        <v>4</v>
      </c>
      <c r="B4" s="145" t="s">
        <v>284</v>
      </c>
      <c r="C4" s="146" t="s">
        <v>267</v>
      </c>
      <c r="D4" s="295" t="s">
        <v>5</v>
      </c>
      <c r="E4" s="296"/>
      <c r="F4" s="145" t="s">
        <v>300</v>
      </c>
      <c r="G4" s="145" t="s">
        <v>301</v>
      </c>
      <c r="H4" s="146" t="s">
        <v>7</v>
      </c>
      <c r="I4" s="295" t="s">
        <v>5</v>
      </c>
      <c r="J4" s="296"/>
      <c r="K4" s="145" t="s">
        <v>319</v>
      </c>
      <c r="L4" s="145" t="s">
        <v>301</v>
      </c>
      <c r="M4" s="146" t="s">
        <v>7</v>
      </c>
      <c r="N4" s="295" t="s">
        <v>5</v>
      </c>
      <c r="O4" s="296"/>
      <c r="P4" s="145" t="s">
        <v>300</v>
      </c>
      <c r="Q4" s="145" t="s">
        <v>301</v>
      </c>
      <c r="R4" s="146" t="s">
        <v>7</v>
      </c>
      <c r="S4" s="295" t="s">
        <v>5</v>
      </c>
      <c r="T4" s="296"/>
      <c r="U4" s="145" t="s">
        <v>300</v>
      </c>
      <c r="V4" s="146" t="s">
        <v>301</v>
      </c>
      <c r="W4" s="147" t="s">
        <v>269</v>
      </c>
      <c r="X4" s="273"/>
      <c r="Y4" s="273"/>
      <c r="Z4" s="273"/>
      <c r="AA4" s="273"/>
      <c r="AB4" s="6"/>
      <c r="AC4" s="6"/>
      <c r="AD4" s="6"/>
      <c r="AE4" s="6"/>
      <c r="AG4" s="10"/>
      <c r="AH4" s="11" t="s">
        <v>3</v>
      </c>
      <c r="AI4" s="11">
        <f>E3</f>
        <v>2019</v>
      </c>
      <c r="AJ4" s="12"/>
      <c r="AK4" s="28"/>
      <c r="AL4" s="10"/>
      <c r="AM4" s="11" t="s">
        <v>3</v>
      </c>
      <c r="AN4" s="11">
        <f>J3</f>
        <v>2018</v>
      </c>
      <c r="AO4" s="12"/>
      <c r="AP4" s="28"/>
      <c r="AQ4" s="10"/>
      <c r="AR4" s="11" t="s">
        <v>3</v>
      </c>
      <c r="AS4" s="11">
        <f>O3</f>
        <v>2017</v>
      </c>
      <c r="AT4" s="12"/>
      <c r="AU4" s="28"/>
      <c r="AV4" s="10"/>
      <c r="AW4" s="11" t="s">
        <v>3</v>
      </c>
      <c r="AX4" s="11">
        <f>T3</f>
        <v>2016</v>
      </c>
      <c r="AY4" s="12"/>
    </row>
    <row r="5" spans="1:52" s="44" customFormat="1" ht="16.2" thickTop="1" x14ac:dyDescent="0.3">
      <c r="A5" s="154"/>
      <c r="B5" s="155"/>
      <c r="C5" s="156"/>
      <c r="D5" s="157"/>
      <c r="E5" s="158"/>
      <c r="F5" s="159"/>
      <c r="G5" s="159"/>
      <c r="H5" s="160"/>
      <c r="I5" s="161"/>
      <c r="J5" s="158"/>
      <c r="K5" s="162"/>
      <c r="L5" s="162"/>
      <c r="M5" s="163"/>
      <c r="N5" s="157"/>
      <c r="O5" s="158"/>
      <c r="P5" s="159"/>
      <c r="Q5" s="159"/>
      <c r="R5" s="160"/>
      <c r="S5" s="157"/>
      <c r="T5" s="158"/>
      <c r="U5" s="159"/>
      <c r="V5" s="160"/>
      <c r="W5" s="164"/>
      <c r="X5" s="274"/>
      <c r="Y5" s="274"/>
      <c r="Z5" s="274"/>
      <c r="AA5" s="274"/>
      <c r="AB5" s="39"/>
      <c r="AC5" s="39"/>
      <c r="AD5" s="39"/>
      <c r="AE5" s="39"/>
      <c r="AG5" s="41" t="s">
        <v>8</v>
      </c>
      <c r="AH5" s="39"/>
      <c r="AI5" s="42" t="s">
        <v>9</v>
      </c>
      <c r="AJ5" s="153"/>
      <c r="AK5" s="42"/>
      <c r="AL5" s="41" t="s">
        <v>8</v>
      </c>
      <c r="AM5" s="39"/>
      <c r="AN5" s="42" t="s">
        <v>9</v>
      </c>
      <c r="AO5" s="153"/>
      <c r="AP5" s="42"/>
      <c r="AQ5" s="41" t="s">
        <v>8</v>
      </c>
      <c r="AR5" s="39"/>
      <c r="AS5" s="42" t="s">
        <v>9</v>
      </c>
      <c r="AT5" s="153"/>
      <c r="AU5" s="42"/>
      <c r="AV5" s="41" t="s">
        <v>8</v>
      </c>
      <c r="AW5" s="39"/>
      <c r="AX5" s="42" t="s">
        <v>9</v>
      </c>
      <c r="AY5" s="153"/>
    </row>
    <row r="6" spans="1:52" ht="15.6" x14ac:dyDescent="0.25">
      <c r="A6" s="165">
        <v>1</v>
      </c>
      <c r="B6" s="166">
        <v>500</v>
      </c>
      <c r="C6" s="167">
        <v>41365</v>
      </c>
      <c r="D6" s="291">
        <v>43558</v>
      </c>
      <c r="E6" s="292"/>
      <c r="F6" s="166"/>
      <c r="G6" s="166" t="s">
        <v>10</v>
      </c>
      <c r="H6" s="168">
        <f>IF(C6="","",IF(D6="","N/A",IF(AND(S6="",N6="",I6=""),"N/A",IF(AND(I6="",N6=""),D6-S6,IF(I6="",D6-N6,D6-I6)))))</f>
        <v>337</v>
      </c>
      <c r="I6" s="297">
        <v>43221</v>
      </c>
      <c r="J6" s="298"/>
      <c r="K6" s="166"/>
      <c r="L6" s="166" t="s">
        <v>10</v>
      </c>
      <c r="M6" s="168">
        <f>IF(C6="","",IF(I6="","N/A",IF(AND(S6="",N6=""),"N/A",IF(N6="",I6-S6,I6-N6))))</f>
        <v>395</v>
      </c>
      <c r="N6" s="301">
        <v>42826</v>
      </c>
      <c r="O6" s="302"/>
      <c r="P6" s="166"/>
      <c r="Q6" s="166" t="s">
        <v>10</v>
      </c>
      <c r="R6" s="168">
        <f>IF(C6="","",IF(N6="","N/A",IF($S6="","N/A",$N6-$S6)))</f>
        <v>239</v>
      </c>
      <c r="S6" s="299">
        <v>42587</v>
      </c>
      <c r="T6" s="300"/>
      <c r="U6" s="166">
        <v>0</v>
      </c>
      <c r="V6" s="169" t="s">
        <v>12</v>
      </c>
      <c r="W6" s="170" t="str">
        <f>IF(C6="","",IF(DATEDIF(C6,AF6,"m")&gt;36,"",DATEDIF(C6,AF6,"m")))</f>
        <v/>
      </c>
      <c r="X6" s="275"/>
      <c r="Y6" s="275"/>
      <c r="Z6" s="275"/>
      <c r="AA6" s="275"/>
      <c r="AB6" s="223">
        <f t="shared" ref="AB6:AB69" si="0">IF(D6="","",D6)</f>
        <v>43558</v>
      </c>
      <c r="AC6" s="223">
        <f>IF(I6="","",I6)</f>
        <v>43221</v>
      </c>
      <c r="AD6" s="223">
        <f>IF(N6="","",N6)</f>
        <v>42826</v>
      </c>
      <c r="AE6" s="223">
        <f>IF(S6="","",S6)</f>
        <v>42587</v>
      </c>
      <c r="AF6" s="25">
        <f>IF(C6="","",SMALL(AB6:AE6,1))</f>
        <v>42587</v>
      </c>
      <c r="AG6" s="13" t="s">
        <v>307</v>
      </c>
      <c r="AH6" s="30" cm="1">
        <f t="array" ref="AH6">MIN(IF($G$6:$G$206="S",$D$6:$D$206))</f>
        <v>43558</v>
      </c>
      <c r="AI6" s="13" t="s">
        <v>307</v>
      </c>
      <c r="AJ6" s="14" cm="1">
        <f t="array" ref="AJ6">MIN(IF($G$6:$G$206="A",$D$6:$D$206))</f>
        <v>43738</v>
      </c>
      <c r="AK6" s="30"/>
      <c r="AL6" s="13" t="s">
        <v>307</v>
      </c>
      <c r="AM6" s="30" cm="1">
        <f t="array" ref="AM6">MIN(IF($L$6:$L$206="S",$I$6:$I$206))</f>
        <v>43190</v>
      </c>
      <c r="AN6" s="13" t="s">
        <v>307</v>
      </c>
      <c r="AO6" s="14" cm="1">
        <f t="array" ref="AO6">MIN(IF($L$6:$L$206="A",$I$6:$I$206))</f>
        <v>43383</v>
      </c>
      <c r="AP6" s="30"/>
      <c r="AQ6" s="13" t="s">
        <v>307</v>
      </c>
      <c r="AR6" s="30" cm="1">
        <f t="array" ref="AR6">MIN(IF($Q$6:$Q$206="S",$N$6:$N$206))</f>
        <v>42826</v>
      </c>
      <c r="AS6" s="13" t="s">
        <v>307</v>
      </c>
      <c r="AT6" s="14" cm="1">
        <f t="array" ref="AT6">MIN(IF($Q$6:$Q$206="A",$N$6:$N$206))</f>
        <v>42985</v>
      </c>
      <c r="AU6" s="30"/>
      <c r="AV6" s="13" t="s">
        <v>307</v>
      </c>
      <c r="AW6" s="30" cm="1">
        <f t="array" ref="AW6">MIN(IF($V$6:$V$206="S",$S$6:$S$206))</f>
        <v>42485</v>
      </c>
      <c r="AX6" s="13" t="s">
        <v>307</v>
      </c>
      <c r="AY6" s="14" cm="1">
        <f t="array" ref="AY6">MIN(IF($V$6:$V$206="A",$S$6:$S$206))</f>
        <v>42587</v>
      </c>
    </row>
    <row r="7" spans="1:52" s="44" customFormat="1" ht="15.6" x14ac:dyDescent="0.3">
      <c r="A7" s="171">
        <v>2</v>
      </c>
      <c r="B7" s="172">
        <v>560</v>
      </c>
      <c r="C7" s="173">
        <v>42068</v>
      </c>
      <c r="D7" s="293">
        <v>43559</v>
      </c>
      <c r="E7" s="294"/>
      <c r="F7" s="172" t="s">
        <v>287</v>
      </c>
      <c r="G7" s="172" t="s">
        <v>10</v>
      </c>
      <c r="H7" s="174">
        <f t="shared" ref="H7:H70" si="1">IF(C7="","",IF(D7="","N/A",IF(AND(S7="",N7="",I7=""),"N/A",IF(AND(I7="",N7=""),D7-S7,IF(I7="",D7-N7,D7-I7)))))</f>
        <v>338</v>
      </c>
      <c r="I7" s="293">
        <v>43221</v>
      </c>
      <c r="J7" s="294"/>
      <c r="K7" s="172"/>
      <c r="L7" s="172" t="s">
        <v>10</v>
      </c>
      <c r="M7" s="174">
        <f t="shared" ref="M7:M70" si="2">IF(C7="","",IF(I7="","N/A",IF(AND(S7="",N7=""),"N/A",IF(N7="",I7-S7,I7-N7))))</f>
        <v>395</v>
      </c>
      <c r="N7" s="293">
        <v>42826</v>
      </c>
      <c r="O7" s="294"/>
      <c r="P7" s="172"/>
      <c r="Q7" s="172" t="s">
        <v>10</v>
      </c>
      <c r="R7" s="174" t="str">
        <f t="shared" ref="R7:R70" si="3">IF(C7="","",IF(N7="","N/A",IF($S7="","N/A",$N7-$S7)))</f>
        <v>N/A</v>
      </c>
      <c r="S7" s="293"/>
      <c r="T7" s="294"/>
      <c r="U7" s="172"/>
      <c r="V7" s="175"/>
      <c r="W7" s="176">
        <f t="shared" ref="W7:W70" si="4">IF(C7="","",IF(DATEDIF(C7,AF7,"m")&gt;36,"",DATEDIF(C7,AF7,"m")))</f>
        <v>24</v>
      </c>
      <c r="X7" s="276"/>
      <c r="Y7" s="276"/>
      <c r="Z7" s="276"/>
      <c r="AA7" s="276"/>
      <c r="AB7" s="251">
        <f t="shared" si="0"/>
        <v>43559</v>
      </c>
      <c r="AC7" s="251">
        <f t="shared" ref="AC7:AC12" si="5">IF(I7="","",I7)</f>
        <v>43221</v>
      </c>
      <c r="AD7" s="251">
        <f t="shared" ref="AD7:AD12" si="6">IF(N7="","",N7)</f>
        <v>42826</v>
      </c>
      <c r="AE7" s="251" t="str">
        <f t="shared" ref="AE7:AE12" si="7">IF(S7="","",S7)</f>
        <v/>
      </c>
      <c r="AF7" s="25">
        <f t="shared" ref="AF7:AF70" si="8">IF(C7="","",SMALL(AB7:AE7,1))</f>
        <v>42826</v>
      </c>
      <c r="AG7" s="41" t="s">
        <v>308</v>
      </c>
      <c r="AH7" s="40" cm="1">
        <f t="array" ref="AH7">MAX(IF($G$6:$G$206="S",$D$6:$D$206))</f>
        <v>43563</v>
      </c>
      <c r="AI7" s="41" t="s">
        <v>308</v>
      </c>
      <c r="AJ7" s="43" cm="1">
        <f t="array" ref="AJ7">MAX(IF($G$6:$G$206="A",$D$6:$D$206))</f>
        <v>43738</v>
      </c>
      <c r="AK7" s="40"/>
      <c r="AL7" s="41" t="s">
        <v>308</v>
      </c>
      <c r="AM7" s="40" cm="1">
        <f t="array" ref="AM7">MAX(IF($L$6:$L$206="S",$I$6:$I$206))</f>
        <v>43221</v>
      </c>
      <c r="AN7" s="41" t="s">
        <v>308</v>
      </c>
      <c r="AO7" s="43" cm="1">
        <f t="array" ref="AO7">MAX(IF($L$6:$L$206="A",$I$6:$I$206))</f>
        <v>43383</v>
      </c>
      <c r="AP7" s="40"/>
      <c r="AQ7" s="41" t="s">
        <v>308</v>
      </c>
      <c r="AR7" s="40" cm="1">
        <f t="array" ref="AR7">MAX(IF($Q$6:$Q$206="S",$N$6:$N$206))</f>
        <v>42826</v>
      </c>
      <c r="AS7" s="41" t="s">
        <v>308</v>
      </c>
      <c r="AT7" s="43" cm="1">
        <f t="array" ref="AT7">MAX(IF($Q$6:$Q$206="A",$N$6:$N$206))</f>
        <v>42998</v>
      </c>
      <c r="AU7" s="40"/>
      <c r="AV7" s="41" t="s">
        <v>308</v>
      </c>
      <c r="AW7" s="40" cm="1">
        <f t="array" ref="AW7">MAX(IF($V$6:$V$206="S",$S$6:$S$206))</f>
        <v>42485</v>
      </c>
      <c r="AX7" s="41" t="s">
        <v>308</v>
      </c>
      <c r="AY7" s="43" cm="1">
        <f t="array" ref="AY7">MAX(IF($V$6:$V$206="A",$S$6:$S$206))</f>
        <v>42614</v>
      </c>
    </row>
    <row r="8" spans="1:52" ht="15.6" x14ac:dyDescent="0.25">
      <c r="A8" s="165">
        <v>3</v>
      </c>
      <c r="B8" s="166">
        <v>624</v>
      </c>
      <c r="C8" s="167">
        <v>41730</v>
      </c>
      <c r="D8" s="291">
        <v>43559</v>
      </c>
      <c r="E8" s="292"/>
      <c r="F8" s="166"/>
      <c r="G8" s="166" t="s">
        <v>10</v>
      </c>
      <c r="H8" s="168">
        <f t="shared" si="1"/>
        <v>574</v>
      </c>
      <c r="I8" s="297"/>
      <c r="J8" s="298"/>
      <c r="K8" s="166"/>
      <c r="L8" s="166"/>
      <c r="M8" s="168" t="str">
        <f t="shared" si="2"/>
        <v>N/A</v>
      </c>
      <c r="N8" s="291">
        <v>42985</v>
      </c>
      <c r="O8" s="292"/>
      <c r="P8" s="166"/>
      <c r="Q8" s="166" t="s">
        <v>12</v>
      </c>
      <c r="R8" s="168">
        <f t="shared" si="3"/>
        <v>398</v>
      </c>
      <c r="S8" s="297">
        <v>42587</v>
      </c>
      <c r="T8" s="298"/>
      <c r="U8" s="166"/>
      <c r="V8" s="169" t="s">
        <v>12</v>
      </c>
      <c r="W8" s="170">
        <f t="shared" si="4"/>
        <v>28</v>
      </c>
      <c r="X8" s="275"/>
      <c r="Y8" s="275"/>
      <c r="Z8" s="275"/>
      <c r="AA8" s="275"/>
      <c r="AB8" s="223">
        <f t="shared" si="0"/>
        <v>43559</v>
      </c>
      <c r="AC8" s="223" t="str">
        <f t="shared" si="5"/>
        <v/>
      </c>
      <c r="AD8" s="223">
        <f t="shared" si="6"/>
        <v>42985</v>
      </c>
      <c r="AE8" s="223">
        <f t="shared" si="7"/>
        <v>42587</v>
      </c>
      <c r="AF8" s="25">
        <f t="shared" si="8"/>
        <v>42587</v>
      </c>
      <c r="AG8" s="13"/>
      <c r="AH8" s="22"/>
      <c r="AI8" s="9"/>
      <c r="AJ8" s="15"/>
      <c r="AK8" s="24"/>
      <c r="AL8" s="13"/>
      <c r="AM8" s="24"/>
      <c r="AN8" s="9"/>
      <c r="AO8" s="15"/>
      <c r="AP8" s="24"/>
      <c r="AQ8" s="13"/>
      <c r="AR8" s="24"/>
      <c r="AS8" s="9"/>
      <c r="AT8" s="15"/>
      <c r="AU8" s="24"/>
      <c r="AV8" s="13"/>
      <c r="AW8" s="24"/>
      <c r="AX8" s="9"/>
      <c r="AY8" s="15"/>
    </row>
    <row r="9" spans="1:52" s="44" customFormat="1" ht="15.6" x14ac:dyDescent="0.3">
      <c r="A9" s="171">
        <v>4</v>
      </c>
      <c r="B9" s="172">
        <v>621</v>
      </c>
      <c r="C9" s="173">
        <v>41913</v>
      </c>
      <c r="D9" s="293">
        <v>43738</v>
      </c>
      <c r="E9" s="294"/>
      <c r="F9" s="172"/>
      <c r="G9" s="172" t="s">
        <v>12</v>
      </c>
      <c r="H9" s="174">
        <f t="shared" si="1"/>
        <v>355</v>
      </c>
      <c r="I9" s="293">
        <v>43383</v>
      </c>
      <c r="J9" s="294"/>
      <c r="K9" s="172">
        <v>0</v>
      </c>
      <c r="L9" s="172" t="s">
        <v>12</v>
      </c>
      <c r="M9" s="174">
        <f t="shared" si="2"/>
        <v>385</v>
      </c>
      <c r="N9" s="293">
        <v>42998</v>
      </c>
      <c r="O9" s="294"/>
      <c r="P9" s="172"/>
      <c r="Q9" s="172" t="s">
        <v>12</v>
      </c>
      <c r="R9" s="174">
        <f t="shared" si="3"/>
        <v>384</v>
      </c>
      <c r="S9" s="293">
        <v>42614</v>
      </c>
      <c r="T9" s="294"/>
      <c r="U9" s="172"/>
      <c r="V9" s="175" t="s">
        <v>12</v>
      </c>
      <c r="W9" s="176">
        <f t="shared" si="4"/>
        <v>23</v>
      </c>
      <c r="X9" s="276"/>
      <c r="Y9" s="276"/>
      <c r="Z9" s="276"/>
      <c r="AA9" s="276"/>
      <c r="AB9" s="251">
        <f t="shared" si="0"/>
        <v>43738</v>
      </c>
      <c r="AC9" s="251">
        <f t="shared" si="5"/>
        <v>43383</v>
      </c>
      <c r="AD9" s="251">
        <f t="shared" si="6"/>
        <v>42998</v>
      </c>
      <c r="AE9" s="251">
        <f t="shared" si="7"/>
        <v>42614</v>
      </c>
      <c r="AF9" s="25">
        <f t="shared" si="8"/>
        <v>42614</v>
      </c>
      <c r="AG9" s="41" t="s">
        <v>306</v>
      </c>
      <c r="AH9" s="45">
        <f>AH7-AH6</f>
        <v>5</v>
      </c>
      <c r="AI9" s="41" t="s">
        <v>306</v>
      </c>
      <c r="AJ9" s="39">
        <f>AJ7-AJ6</f>
        <v>0</v>
      </c>
      <c r="AK9" s="39"/>
      <c r="AL9" s="41" t="s">
        <v>306</v>
      </c>
      <c r="AM9" s="45">
        <f>AM7-AM6</f>
        <v>31</v>
      </c>
      <c r="AN9" s="41" t="s">
        <v>306</v>
      </c>
      <c r="AO9" s="39">
        <f>AO7-AO6</f>
        <v>0</v>
      </c>
      <c r="AP9" s="39"/>
      <c r="AQ9" s="41" t="s">
        <v>306</v>
      </c>
      <c r="AR9" s="45">
        <f>AR7-AR6</f>
        <v>0</v>
      </c>
      <c r="AS9" s="46" t="s">
        <v>13</v>
      </c>
      <c r="AT9" s="39">
        <f>AT7-AT6</f>
        <v>13</v>
      </c>
      <c r="AU9" s="39"/>
      <c r="AV9" s="41" t="s">
        <v>306</v>
      </c>
      <c r="AW9" s="45">
        <f>AW7-AW6</f>
        <v>0</v>
      </c>
      <c r="AX9" s="46" t="s">
        <v>13</v>
      </c>
      <c r="AY9" s="39">
        <f>AY7-AY6</f>
        <v>27</v>
      </c>
    </row>
    <row r="10" spans="1:52" ht="15.6" x14ac:dyDescent="0.25">
      <c r="A10" s="165">
        <v>5</v>
      </c>
      <c r="B10" s="166">
        <v>734</v>
      </c>
      <c r="C10" s="167">
        <v>41713</v>
      </c>
      <c r="D10" s="291">
        <v>43563</v>
      </c>
      <c r="E10" s="292"/>
      <c r="F10" s="166">
        <v>0</v>
      </c>
      <c r="G10" s="166" t="s">
        <v>10</v>
      </c>
      <c r="H10" s="168">
        <f>IF(C10="","",IF(D10="","N/A",IF(AND(S10="",N10="",I10=""),"N/A",IF(AND(I10="",N10=""),D10-S10,IF(I10="",D10-N10,D10-I10)))))</f>
        <v>373</v>
      </c>
      <c r="I10" s="297">
        <v>43190</v>
      </c>
      <c r="J10" s="298"/>
      <c r="K10" s="166"/>
      <c r="L10" s="166" t="s">
        <v>10</v>
      </c>
      <c r="M10" s="168">
        <f t="shared" si="2"/>
        <v>705</v>
      </c>
      <c r="N10" s="291"/>
      <c r="O10" s="292"/>
      <c r="P10" s="166"/>
      <c r="Q10" s="166"/>
      <c r="R10" s="168" t="str">
        <f t="shared" si="3"/>
        <v>N/A</v>
      </c>
      <c r="S10" s="297">
        <v>42485</v>
      </c>
      <c r="T10" s="298"/>
      <c r="U10" s="166"/>
      <c r="V10" s="169" t="s">
        <v>10</v>
      </c>
      <c r="W10" s="170">
        <f t="shared" si="4"/>
        <v>25</v>
      </c>
      <c r="X10" s="275"/>
      <c r="Y10" s="275"/>
      <c r="Z10" s="275"/>
      <c r="AA10" s="275"/>
      <c r="AB10" s="223">
        <f t="shared" si="0"/>
        <v>43563</v>
      </c>
      <c r="AC10" s="223">
        <f t="shared" si="5"/>
        <v>43190</v>
      </c>
      <c r="AD10" s="223" t="str">
        <f t="shared" si="6"/>
        <v/>
      </c>
      <c r="AE10" s="223">
        <f t="shared" si="7"/>
        <v>42485</v>
      </c>
      <c r="AF10" s="25">
        <f t="shared" si="8"/>
        <v>42485</v>
      </c>
      <c r="AG10" s="13" t="s">
        <v>14</v>
      </c>
      <c r="AH10" s="16">
        <f>COUNTIFS(F6:F206,"",G6:G206,"S")</f>
        <v>2</v>
      </c>
      <c r="AI10" s="9" t="s">
        <v>14</v>
      </c>
      <c r="AJ10" s="16">
        <f>COUNTIFS(F6:F206,"",G6:G206,"A")</f>
        <v>1</v>
      </c>
      <c r="AK10" s="16"/>
      <c r="AL10" s="13" t="s">
        <v>14</v>
      </c>
      <c r="AM10" s="16">
        <f>COUNTIFS(K6:K206,"",L6:L206,"S")</f>
        <v>3</v>
      </c>
      <c r="AN10" s="9" t="s">
        <v>14</v>
      </c>
      <c r="AO10" s="16">
        <f>COUNTIFS(K6:K206,"",L6:L206,"A")</f>
        <v>0</v>
      </c>
      <c r="AP10" s="16"/>
      <c r="AQ10" s="13" t="s">
        <v>14</v>
      </c>
      <c r="AR10" s="16">
        <f>COUNTIFS(P6:P206,"",Q6:Q206,"S")</f>
        <v>2</v>
      </c>
      <c r="AS10" s="9" t="s">
        <v>14</v>
      </c>
      <c r="AT10" s="16">
        <f>COUNTIFS(P6:P206,"",Q6:Q206,"A")</f>
        <v>2</v>
      </c>
      <c r="AU10" s="16"/>
      <c r="AV10" s="13" t="s">
        <v>14</v>
      </c>
      <c r="AW10" s="16">
        <f>COUNTIFS(U6:U206,"",V6:V206,"S")</f>
        <v>1</v>
      </c>
      <c r="AX10" s="9" t="s">
        <v>14</v>
      </c>
      <c r="AY10" s="16">
        <f>COUNTIFS(U6:U206,"",V6:V206,"A")</f>
        <v>2</v>
      </c>
    </row>
    <row r="11" spans="1:52" s="44" customFormat="1" ht="15.6" x14ac:dyDescent="0.3">
      <c r="A11" s="171"/>
      <c r="B11" s="172"/>
      <c r="C11" s="173"/>
      <c r="D11" s="293"/>
      <c r="E11" s="294"/>
      <c r="F11" s="172"/>
      <c r="G11" s="172"/>
      <c r="H11" s="174" t="str">
        <f t="shared" si="1"/>
        <v/>
      </c>
      <c r="I11" s="293"/>
      <c r="J11" s="294"/>
      <c r="K11" s="172"/>
      <c r="L11" s="172"/>
      <c r="M11" s="174" t="str">
        <f t="shared" si="2"/>
        <v/>
      </c>
      <c r="N11" s="293"/>
      <c r="O11" s="294"/>
      <c r="P11" s="172"/>
      <c r="Q11" s="172"/>
      <c r="R11" s="174" t="str">
        <f t="shared" si="3"/>
        <v/>
      </c>
      <c r="S11" s="293"/>
      <c r="T11" s="294"/>
      <c r="U11" s="172"/>
      <c r="V11" s="175"/>
      <c r="W11" s="176" t="str">
        <f t="shared" si="4"/>
        <v/>
      </c>
      <c r="X11" s="276"/>
      <c r="Y11" s="276"/>
      <c r="Z11" s="276"/>
      <c r="AA11" s="276"/>
      <c r="AB11" s="251" t="str">
        <f t="shared" si="0"/>
        <v/>
      </c>
      <c r="AC11" s="251" t="str">
        <f t="shared" si="5"/>
        <v/>
      </c>
      <c r="AD11" s="251" t="str">
        <f t="shared" si="6"/>
        <v/>
      </c>
      <c r="AE11" s="251" t="str">
        <f t="shared" si="7"/>
        <v/>
      </c>
      <c r="AF11" s="25" t="str">
        <f t="shared" si="8"/>
        <v/>
      </c>
      <c r="AG11" s="41" t="s">
        <v>15</v>
      </c>
      <c r="AH11" s="45">
        <f>COUNTIFS(F$6:F$206,"0",G$6:G$206,"S")</f>
        <v>1</v>
      </c>
      <c r="AI11" s="42" t="s">
        <v>15</v>
      </c>
      <c r="AJ11" s="45">
        <f>COUNTIFS(F$6:F$206,"0",G$6:G$206,"A")</f>
        <v>0</v>
      </c>
      <c r="AK11" s="45"/>
      <c r="AL11" s="41" t="s">
        <v>15</v>
      </c>
      <c r="AM11" s="45">
        <f>COUNTIFS(K$6:K$206,"0",L$6:L$206,"S")</f>
        <v>0</v>
      </c>
      <c r="AN11" s="42" t="s">
        <v>15</v>
      </c>
      <c r="AO11" s="45">
        <f>COUNTIFS(K$6:K$206,"0",L$6:L$206,"A")</f>
        <v>1</v>
      </c>
      <c r="AP11" s="45"/>
      <c r="AQ11" s="41" t="s">
        <v>15</v>
      </c>
      <c r="AR11" s="45">
        <f>COUNTIFS(P$6:P$206,"0",Q$6:Q$206,"S")</f>
        <v>0</v>
      </c>
      <c r="AS11" s="42" t="s">
        <v>15</v>
      </c>
      <c r="AT11" s="45">
        <f>COUNTIFS(P$6:P$206,"0",Q$6:Q$206,"A")</f>
        <v>0</v>
      </c>
      <c r="AU11" s="45"/>
      <c r="AV11" s="41" t="s">
        <v>15</v>
      </c>
      <c r="AW11" s="45">
        <f>COUNTIFS(U$6:U$206,"0",V$6:V$206,"S")</f>
        <v>0</v>
      </c>
      <c r="AX11" s="42" t="s">
        <v>15</v>
      </c>
      <c r="AY11" s="45">
        <f>COUNTIFS(U$6:U$206,"0",V$6:V$206,"A")</f>
        <v>1</v>
      </c>
    </row>
    <row r="12" spans="1:52" ht="15.6" x14ac:dyDescent="0.25">
      <c r="A12" s="165"/>
      <c r="B12" s="166"/>
      <c r="C12" s="167"/>
      <c r="D12" s="291"/>
      <c r="E12" s="292"/>
      <c r="F12" s="166"/>
      <c r="G12" s="166"/>
      <c r="H12" s="168" t="str">
        <f t="shared" si="1"/>
        <v/>
      </c>
      <c r="I12" s="297"/>
      <c r="J12" s="298"/>
      <c r="K12" s="166"/>
      <c r="L12" s="166"/>
      <c r="M12" s="168" t="str">
        <f t="shared" si="2"/>
        <v/>
      </c>
      <c r="N12" s="291"/>
      <c r="O12" s="292"/>
      <c r="P12" s="166"/>
      <c r="Q12" s="166"/>
      <c r="R12" s="168" t="str">
        <f t="shared" si="3"/>
        <v/>
      </c>
      <c r="S12" s="297"/>
      <c r="T12" s="298"/>
      <c r="U12" s="166"/>
      <c r="V12" s="169"/>
      <c r="W12" s="170" t="str">
        <f t="shared" si="4"/>
        <v/>
      </c>
      <c r="X12" s="275"/>
      <c r="Y12" s="275"/>
      <c r="Z12" s="275"/>
      <c r="AA12" s="275"/>
      <c r="AB12" s="223" t="str">
        <f t="shared" si="0"/>
        <v/>
      </c>
      <c r="AC12" s="223" t="str">
        <f t="shared" si="5"/>
        <v/>
      </c>
      <c r="AD12" s="223" t="str">
        <f t="shared" si="6"/>
        <v/>
      </c>
      <c r="AE12" s="223" t="str">
        <f t="shared" si="7"/>
        <v/>
      </c>
      <c r="AF12" s="25" t="str">
        <f t="shared" si="8"/>
        <v/>
      </c>
      <c r="AG12" s="18"/>
      <c r="AH12" s="19"/>
      <c r="AI12" s="20"/>
      <c r="AJ12" s="21"/>
      <c r="AK12" s="19"/>
      <c r="AL12" s="18"/>
      <c r="AM12" s="19"/>
      <c r="AN12" s="20"/>
      <c r="AO12" s="21"/>
      <c r="AP12" s="19"/>
      <c r="AQ12" s="18"/>
      <c r="AR12" s="19"/>
      <c r="AS12" s="20"/>
      <c r="AT12" s="21"/>
      <c r="AU12" s="19"/>
      <c r="AV12" s="18"/>
      <c r="AW12" s="19"/>
      <c r="AX12" s="20"/>
      <c r="AY12" s="21"/>
    </row>
    <row r="13" spans="1:52" s="44" customFormat="1" ht="15.6" x14ac:dyDescent="0.3">
      <c r="A13" s="171"/>
      <c r="B13" s="172"/>
      <c r="C13" s="173"/>
      <c r="D13" s="293"/>
      <c r="E13" s="294"/>
      <c r="F13" s="172"/>
      <c r="G13" s="172"/>
      <c r="H13" s="174" t="str">
        <f t="shared" si="1"/>
        <v/>
      </c>
      <c r="I13" s="293"/>
      <c r="J13" s="294"/>
      <c r="K13" s="172"/>
      <c r="L13" s="172"/>
      <c r="M13" s="174" t="str">
        <f t="shared" si="2"/>
        <v/>
      </c>
      <c r="N13" s="293"/>
      <c r="O13" s="294"/>
      <c r="P13" s="172"/>
      <c r="Q13" s="172"/>
      <c r="R13" s="174" t="str">
        <f t="shared" si="3"/>
        <v/>
      </c>
      <c r="S13" s="293"/>
      <c r="T13" s="294"/>
      <c r="U13" s="172"/>
      <c r="V13" s="175"/>
      <c r="W13" s="176" t="str">
        <f t="shared" si="4"/>
        <v/>
      </c>
      <c r="X13" s="276"/>
      <c r="Y13" s="276"/>
      <c r="Z13" s="276"/>
      <c r="AA13" s="276"/>
      <c r="AB13" s="251" t="str">
        <f t="shared" si="0"/>
        <v/>
      </c>
      <c r="AC13" s="251" t="str">
        <f t="shared" ref="AC13:AC76" si="9">IF(I13="","",I13)</f>
        <v/>
      </c>
      <c r="AD13" s="251" t="str">
        <f t="shared" ref="AD13:AD76" si="10">IF(N13="","",N13)</f>
        <v/>
      </c>
      <c r="AE13" s="251" t="str">
        <f t="shared" ref="AE13:AE76" si="11">IF(S13="","",S13)</f>
        <v/>
      </c>
      <c r="AF13" s="25" t="str">
        <f t="shared" si="8"/>
        <v/>
      </c>
      <c r="AG13" s="44" t="s">
        <v>293</v>
      </c>
      <c r="AH13" s="47">
        <f>COUNTIFS($D$6:$D$206,"&lt;="&amp;($AH$6+21),$G$6:$G$206,"S")</f>
        <v>4</v>
      </c>
      <c r="AI13" s="48">
        <f>AH13/(AH10+AH11+AH2)</f>
        <v>1</v>
      </c>
      <c r="AJ13" s="47">
        <f>COUNTIFS($D$6:$D$206,"&lt;="&amp;($AJ$6+21),$G$6:$G$206,"A")</f>
        <v>1</v>
      </c>
      <c r="AK13" s="48">
        <f>AJ13/(AJ10+AJ11+AJ2)</f>
        <v>1</v>
      </c>
      <c r="AL13" s="44" t="s">
        <v>293</v>
      </c>
      <c r="AM13" s="47">
        <f>COUNTIFS($I$6:$I$206,"&lt;="&amp;($AM$6+21),$L$6:$L$206,"S")</f>
        <v>1</v>
      </c>
      <c r="AN13" s="48">
        <f>AM13/(AM10+AM11+AM2)</f>
        <v>0.33333333333333331</v>
      </c>
      <c r="AO13" s="47">
        <f>COUNTIFS($I$6:$I$206,"&lt;="&amp;($AO$6+21),$L$6:$L$206,"A")</f>
        <v>1</v>
      </c>
      <c r="AP13" s="48">
        <f>AO13/(AO10+AO11+AO2)</f>
        <v>1</v>
      </c>
      <c r="AQ13" s="44" t="s">
        <v>293</v>
      </c>
      <c r="AR13" s="47">
        <f>COUNTIFS($N$6:$N$206,"&lt;="&amp;($AR$6+21),$Q$6:$Q$206,"S")</f>
        <v>2</v>
      </c>
      <c r="AS13" s="48">
        <f>AR13/(AR10+AR11+AR2)</f>
        <v>1</v>
      </c>
      <c r="AT13" s="47">
        <f>COUNTIFS($N$6:$N$206,"&lt;="&amp;($AT$6+21),$Q$6:$Q$206,"A")</f>
        <v>2</v>
      </c>
      <c r="AU13" s="48">
        <f>AT13/(AT10+AT11+AT2)</f>
        <v>1</v>
      </c>
      <c r="AV13" s="44" t="s">
        <v>293</v>
      </c>
      <c r="AW13" s="47">
        <f>COUNTIFS($S$6:$S$206,"&lt;="&amp;($AW$6+21),$V$6:$V$206,"S")</f>
        <v>1</v>
      </c>
      <c r="AX13" s="48">
        <f>AW13/(AW10+AW11+AW2)</f>
        <v>1</v>
      </c>
      <c r="AY13" s="47">
        <f>COUNTIFS($S$6:$S$206,"&lt;="&amp;($AY$6+21),$V$6:$V$206,"A")</f>
        <v>2</v>
      </c>
      <c r="AZ13" s="48">
        <f>AY13/(AY10+AY11+AY2)</f>
        <v>0.66666666666666663</v>
      </c>
    </row>
    <row r="14" spans="1:52" ht="15.6" x14ac:dyDescent="0.25">
      <c r="A14" s="165"/>
      <c r="B14" s="166"/>
      <c r="C14" s="167"/>
      <c r="D14" s="291"/>
      <c r="E14" s="292"/>
      <c r="F14" s="166"/>
      <c r="G14" s="166"/>
      <c r="H14" s="168" t="str">
        <f t="shared" si="1"/>
        <v/>
      </c>
      <c r="I14" s="297"/>
      <c r="J14" s="298"/>
      <c r="K14" s="166"/>
      <c r="L14" s="166"/>
      <c r="M14" s="168" t="str">
        <f t="shared" si="2"/>
        <v/>
      </c>
      <c r="N14" s="291"/>
      <c r="O14" s="292"/>
      <c r="P14" s="166"/>
      <c r="Q14" s="166"/>
      <c r="R14" s="168" t="str">
        <f t="shared" si="3"/>
        <v/>
      </c>
      <c r="S14" s="297"/>
      <c r="T14" s="298"/>
      <c r="U14" s="166"/>
      <c r="V14" s="169"/>
      <c r="W14" s="170" t="str">
        <f t="shared" si="4"/>
        <v/>
      </c>
      <c r="X14" s="275"/>
      <c r="Y14" s="275"/>
      <c r="Z14" s="275"/>
      <c r="AA14" s="275"/>
      <c r="AB14" s="223" t="str">
        <f t="shared" si="0"/>
        <v/>
      </c>
      <c r="AC14" s="223" t="str">
        <f t="shared" si="9"/>
        <v/>
      </c>
      <c r="AD14" s="223" t="str">
        <f t="shared" si="10"/>
        <v/>
      </c>
      <c r="AE14" s="223" t="str">
        <f t="shared" si="11"/>
        <v/>
      </c>
      <c r="AF14" s="25" t="str">
        <f t="shared" si="8"/>
        <v/>
      </c>
      <c r="AG14" s="9" t="s">
        <v>294</v>
      </c>
      <c r="AH14" s="27">
        <f>COUNTIFS($D$6:$D$206,"&lt;="&amp;($AH$6+42),$G$6:$G$206,"S")</f>
        <v>4</v>
      </c>
      <c r="AI14" s="29">
        <f>AH14/(AH10+AH11+AH2)</f>
        <v>1</v>
      </c>
      <c r="AJ14" s="27">
        <f>COUNTIFS($D$6:$D$206,"&lt;="&amp;($AJ$6+42),$G$6:$G$206,"A")</f>
        <v>1</v>
      </c>
      <c r="AK14" s="29">
        <f>AJ14/(AJ10+AJ11+AJ2)</f>
        <v>1</v>
      </c>
      <c r="AL14" s="9" t="s">
        <v>294</v>
      </c>
      <c r="AM14" s="27">
        <f>COUNTIFS($I$6:$I$206,"&lt;="&amp;($AM$6+42),$L$6:$L$206,"S")</f>
        <v>3</v>
      </c>
      <c r="AN14" s="29">
        <f>AM14/(AM10+AM11+AM2)</f>
        <v>1</v>
      </c>
      <c r="AO14" s="27">
        <f>COUNTIFS($I$6:$I$206,"&lt;="&amp;($AO$6+42),$L$6:$L$206,"A")</f>
        <v>1</v>
      </c>
      <c r="AP14" s="29">
        <f>AO14/(AO10+AO11+AO2)</f>
        <v>1</v>
      </c>
      <c r="AQ14" s="9" t="s">
        <v>294</v>
      </c>
      <c r="AR14" s="27">
        <f>COUNTIFS($N$6:$N$206,"&lt;="&amp;($AR$6+42),$Q$6:$Q$206,"S")</f>
        <v>2</v>
      </c>
      <c r="AS14" s="29">
        <f>AR14/(AR10+AR11+AR2)</f>
        <v>1</v>
      </c>
      <c r="AT14" s="27">
        <f>COUNTIFS($N$6:$N$206,"&lt;="&amp;($AT$6+42),$Q$6:$Q$206,"A")</f>
        <v>2</v>
      </c>
      <c r="AU14" s="29">
        <f>AT14/(AT10+AT11+AT2)</f>
        <v>1</v>
      </c>
      <c r="AV14" s="9" t="s">
        <v>294</v>
      </c>
      <c r="AW14" s="27">
        <f>COUNTIFS($S$6:$S$206,"&lt;="&amp;($AW$6+42),$V$6:$V$206,"S")</f>
        <v>1</v>
      </c>
      <c r="AX14" s="29">
        <f>AW14/(AW10+AW11+AW2)</f>
        <v>1</v>
      </c>
      <c r="AY14" s="27">
        <f>COUNTIFS($S$6:$S$206,"&lt;="&amp;($AY$6+42),$V$6:$V$206,"A")</f>
        <v>3</v>
      </c>
      <c r="AZ14" s="29">
        <f>AY14/(AY10+AY11+AY2)</f>
        <v>1</v>
      </c>
    </row>
    <row r="15" spans="1:52" s="44" customFormat="1" ht="15.6" x14ac:dyDescent="0.3">
      <c r="A15" s="171"/>
      <c r="B15" s="172"/>
      <c r="C15" s="173"/>
      <c r="D15" s="293"/>
      <c r="E15" s="294"/>
      <c r="F15" s="172"/>
      <c r="G15" s="172"/>
      <c r="H15" s="174" t="str">
        <f t="shared" si="1"/>
        <v/>
      </c>
      <c r="I15" s="293"/>
      <c r="J15" s="294"/>
      <c r="K15" s="172"/>
      <c r="L15" s="172"/>
      <c r="M15" s="174" t="str">
        <f t="shared" si="2"/>
        <v/>
      </c>
      <c r="N15" s="293"/>
      <c r="O15" s="294"/>
      <c r="P15" s="172"/>
      <c r="Q15" s="172"/>
      <c r="R15" s="174" t="str">
        <f t="shared" si="3"/>
        <v/>
      </c>
      <c r="S15" s="293"/>
      <c r="T15" s="294"/>
      <c r="U15" s="172"/>
      <c r="V15" s="175"/>
      <c r="W15" s="176" t="str">
        <f t="shared" si="4"/>
        <v/>
      </c>
      <c r="X15" s="276"/>
      <c r="Y15" s="276"/>
      <c r="Z15" s="276"/>
      <c r="AA15" s="276"/>
      <c r="AB15" s="251" t="str">
        <f t="shared" si="0"/>
        <v/>
      </c>
      <c r="AC15" s="251" t="str">
        <f t="shared" si="9"/>
        <v/>
      </c>
      <c r="AD15" s="251" t="str">
        <f t="shared" si="10"/>
        <v/>
      </c>
      <c r="AE15" s="251" t="str">
        <f t="shared" si="11"/>
        <v/>
      </c>
      <c r="AF15" s="25" t="str">
        <f t="shared" si="8"/>
        <v/>
      </c>
      <c r="AG15" s="44" t="s">
        <v>295</v>
      </c>
      <c r="AH15" s="47">
        <f>COUNTIFS($D$6:$D$206,"&gt;"&amp;($AH$6+42),$G$6:$G$206,"S")</f>
        <v>0</v>
      </c>
      <c r="AI15" s="48">
        <f>AH15/(AH10+AH11+AH2)</f>
        <v>0</v>
      </c>
      <c r="AJ15" s="47">
        <f>COUNTIFS($D$6:$D$206,"&gt;"&amp;($AJ$6+42),$G$6:$G$206,"A")</f>
        <v>0</v>
      </c>
      <c r="AK15" s="48">
        <f>AJ15/(AJ10+AJ11+AJ2)</f>
        <v>0</v>
      </c>
      <c r="AL15" s="44" t="s">
        <v>295</v>
      </c>
      <c r="AM15" s="47">
        <f>COUNTIFS($I$6:$I$206,"&gt;"&amp;($AM$6+42),$L$6:$L$206,"S")</f>
        <v>0</v>
      </c>
      <c r="AN15" s="48">
        <f>AM15/(AM10+AM11+AM2)</f>
        <v>0</v>
      </c>
      <c r="AO15" s="47">
        <f>COUNTIFS($I$6:$I$206,"&gt;"&amp;($AO$6+42),$L$6:$L$206,"A")</f>
        <v>0</v>
      </c>
      <c r="AP15" s="48">
        <f>AO15/(AO10+AO11+AO2)</f>
        <v>0</v>
      </c>
      <c r="AQ15" s="44" t="s">
        <v>295</v>
      </c>
      <c r="AR15" s="47">
        <f>COUNTIFS($N$6:$N$206,"&gt;"&amp;($AR$6+42),$Q$6:$Q$206,"S")</f>
        <v>0</v>
      </c>
      <c r="AS15" s="48">
        <f>AR15/(AR10+AR11+AR2)</f>
        <v>0</v>
      </c>
      <c r="AT15" s="47">
        <f>COUNTIFS($N$6:$N$206,"&gt;"&amp;($AT$6+42),$Q$6:$Q$206,"A")</f>
        <v>0</v>
      </c>
      <c r="AU15" s="48">
        <f>AT15/(AT10+AT11+AT2)</f>
        <v>0</v>
      </c>
      <c r="AV15" s="44" t="s">
        <v>295</v>
      </c>
      <c r="AW15" s="47">
        <f>COUNTIFS($S$6:$S$206,"&gt;"&amp;($AW$6+42),$V$6:$V$206,"S")</f>
        <v>0</v>
      </c>
      <c r="AX15" s="48">
        <f>AW15/(AW10+AW11+AW2)</f>
        <v>0</v>
      </c>
      <c r="AY15" s="47">
        <f>COUNTIFS($S$6:$S$206,"&gt;"&amp;($AY$6+42),$V$6:$V$206,"A")</f>
        <v>0</v>
      </c>
      <c r="AZ15" s="49">
        <f>AY15/(AY10+AY11+AY2)</f>
        <v>0</v>
      </c>
    </row>
    <row r="16" spans="1:52" ht="15.6" x14ac:dyDescent="0.25">
      <c r="A16" s="165"/>
      <c r="B16" s="166"/>
      <c r="C16" s="167"/>
      <c r="D16" s="291"/>
      <c r="E16" s="292"/>
      <c r="F16" s="166"/>
      <c r="G16" s="166"/>
      <c r="H16" s="168" t="str">
        <f t="shared" si="1"/>
        <v/>
      </c>
      <c r="I16" s="297"/>
      <c r="J16" s="298"/>
      <c r="K16" s="166"/>
      <c r="L16" s="166"/>
      <c r="M16" s="168" t="str">
        <f t="shared" si="2"/>
        <v/>
      </c>
      <c r="N16" s="291"/>
      <c r="O16" s="292"/>
      <c r="P16" s="166"/>
      <c r="Q16" s="166"/>
      <c r="R16" s="168" t="str">
        <f t="shared" si="3"/>
        <v/>
      </c>
      <c r="S16" s="297"/>
      <c r="T16" s="298"/>
      <c r="U16" s="166"/>
      <c r="V16" s="169"/>
      <c r="W16" s="170" t="str">
        <f t="shared" si="4"/>
        <v/>
      </c>
      <c r="X16" s="275"/>
      <c r="Y16" s="275"/>
      <c r="Z16" s="275"/>
      <c r="AA16" s="275"/>
      <c r="AB16" s="223" t="str">
        <f t="shared" si="0"/>
        <v/>
      </c>
      <c r="AC16" s="223" t="str">
        <f t="shared" si="9"/>
        <v/>
      </c>
      <c r="AD16" s="223" t="str">
        <f t="shared" si="10"/>
        <v/>
      </c>
      <c r="AE16" s="223" t="str">
        <f t="shared" si="11"/>
        <v/>
      </c>
      <c r="AF16" s="25" t="str">
        <f t="shared" si="8"/>
        <v/>
      </c>
      <c r="AH16" t="s">
        <v>36</v>
      </c>
      <c r="AI16" t="s">
        <v>33</v>
      </c>
      <c r="AJ16" t="s">
        <v>271</v>
      </c>
    </row>
    <row r="17" spans="1:51" s="44" customFormat="1" ht="14.25" customHeight="1" x14ac:dyDescent="0.3">
      <c r="A17" s="171"/>
      <c r="B17" s="172"/>
      <c r="C17" s="173"/>
      <c r="D17" s="293"/>
      <c r="E17" s="294"/>
      <c r="F17" s="172"/>
      <c r="G17" s="172"/>
      <c r="H17" s="174" t="str">
        <f t="shared" si="1"/>
        <v/>
      </c>
      <c r="I17" s="293"/>
      <c r="J17" s="294"/>
      <c r="K17" s="172"/>
      <c r="L17" s="172"/>
      <c r="M17" s="174" t="str">
        <f t="shared" si="2"/>
        <v/>
      </c>
      <c r="N17" s="293"/>
      <c r="O17" s="294"/>
      <c r="P17" s="172"/>
      <c r="Q17" s="172"/>
      <c r="R17" s="174" t="str">
        <f t="shared" si="3"/>
        <v/>
      </c>
      <c r="S17" s="293"/>
      <c r="T17" s="294"/>
      <c r="U17" s="172"/>
      <c r="V17" s="175"/>
      <c r="W17" s="176" t="str">
        <f t="shared" si="4"/>
        <v/>
      </c>
      <c r="X17" s="276"/>
      <c r="Y17" s="276"/>
      <c r="Z17" s="276"/>
      <c r="AA17" s="276"/>
      <c r="AB17" s="251" t="str">
        <f t="shared" si="0"/>
        <v/>
      </c>
      <c r="AC17" s="251" t="str">
        <f t="shared" si="9"/>
        <v/>
      </c>
      <c r="AD17" s="251" t="str">
        <f t="shared" si="10"/>
        <v/>
      </c>
      <c r="AE17" s="251" t="str">
        <f t="shared" si="11"/>
        <v/>
      </c>
      <c r="AF17" s="25" t="str">
        <f t="shared" si="8"/>
        <v/>
      </c>
      <c r="AG17" s="303" t="s">
        <v>270</v>
      </c>
      <c r="AH17" s="305">
        <f>MAX(W6:W206)</f>
        <v>28</v>
      </c>
      <c r="AI17" s="305">
        <f>MIN(W6:W206)</f>
        <v>23</v>
      </c>
      <c r="AJ17" s="305">
        <f>AVERAGE(W6:W206)</f>
        <v>25</v>
      </c>
      <c r="AK17" s="137"/>
      <c r="AL17" s="303"/>
      <c r="AM17" s="305"/>
      <c r="AN17" s="305"/>
      <c r="AO17" s="305"/>
      <c r="AP17" s="137"/>
      <c r="AQ17" s="303"/>
      <c r="AR17" s="305"/>
      <c r="AS17" s="305"/>
      <c r="AT17" s="305"/>
      <c r="AU17" s="137"/>
      <c r="AV17" s="303"/>
      <c r="AW17" s="305"/>
      <c r="AX17" s="305"/>
      <c r="AY17" s="305"/>
    </row>
    <row r="18" spans="1:51" ht="15.6" x14ac:dyDescent="0.25">
      <c r="A18" s="165"/>
      <c r="B18" s="166"/>
      <c r="C18" s="167"/>
      <c r="D18" s="291"/>
      <c r="E18" s="292"/>
      <c r="F18" s="166"/>
      <c r="G18" s="166"/>
      <c r="H18" s="168" t="str">
        <f t="shared" si="1"/>
        <v/>
      </c>
      <c r="I18" s="297"/>
      <c r="J18" s="298"/>
      <c r="K18" s="166"/>
      <c r="L18" s="166"/>
      <c r="M18" s="168" t="str">
        <f t="shared" si="2"/>
        <v/>
      </c>
      <c r="N18" s="291"/>
      <c r="O18" s="292"/>
      <c r="P18" s="166"/>
      <c r="Q18" s="166"/>
      <c r="R18" s="168" t="str">
        <f t="shared" si="3"/>
        <v/>
      </c>
      <c r="S18" s="297"/>
      <c r="T18" s="298"/>
      <c r="U18" s="166"/>
      <c r="V18" s="169"/>
      <c r="W18" s="170" t="str">
        <f t="shared" si="4"/>
        <v/>
      </c>
      <c r="X18" s="275"/>
      <c r="Y18" s="275"/>
      <c r="Z18" s="275"/>
      <c r="AA18" s="275"/>
      <c r="AB18" s="223" t="str">
        <f t="shared" si="0"/>
        <v/>
      </c>
      <c r="AC18" s="223" t="str">
        <f t="shared" si="9"/>
        <v/>
      </c>
      <c r="AD18" s="223" t="str">
        <f t="shared" si="10"/>
        <v/>
      </c>
      <c r="AE18" s="223" t="str">
        <f t="shared" si="11"/>
        <v/>
      </c>
      <c r="AF18" s="25" t="str">
        <f t="shared" si="8"/>
        <v/>
      </c>
      <c r="AG18" s="304"/>
      <c r="AH18" s="306"/>
      <c r="AI18" s="306"/>
      <c r="AJ18" s="306"/>
      <c r="AK18" s="26"/>
      <c r="AL18" s="304"/>
      <c r="AM18" s="306"/>
      <c r="AN18" s="306"/>
      <c r="AO18" s="306"/>
      <c r="AP18" s="26"/>
      <c r="AQ18" s="304"/>
      <c r="AR18" s="306"/>
      <c r="AS18" s="306"/>
      <c r="AT18" s="306"/>
      <c r="AU18" s="26"/>
      <c r="AV18" s="304"/>
      <c r="AW18" s="306"/>
      <c r="AX18" s="306"/>
      <c r="AY18" s="306"/>
    </row>
    <row r="19" spans="1:51" s="44" customFormat="1" ht="15.6" x14ac:dyDescent="0.3">
      <c r="A19" s="171"/>
      <c r="B19" s="172"/>
      <c r="C19" s="173"/>
      <c r="D19" s="293"/>
      <c r="E19" s="294"/>
      <c r="F19" s="172"/>
      <c r="G19" s="172"/>
      <c r="H19" s="174" t="str">
        <f t="shared" si="1"/>
        <v/>
      </c>
      <c r="I19" s="293"/>
      <c r="J19" s="294"/>
      <c r="K19" s="172"/>
      <c r="L19" s="172"/>
      <c r="M19" s="174" t="str">
        <f t="shared" si="2"/>
        <v/>
      </c>
      <c r="N19" s="293"/>
      <c r="O19" s="294"/>
      <c r="P19" s="172"/>
      <c r="Q19" s="172"/>
      <c r="R19" s="174" t="str">
        <f t="shared" si="3"/>
        <v/>
      </c>
      <c r="S19" s="293"/>
      <c r="T19" s="294"/>
      <c r="U19" s="172"/>
      <c r="V19" s="175"/>
      <c r="W19" s="176" t="str">
        <f t="shared" si="4"/>
        <v/>
      </c>
      <c r="X19" s="276"/>
      <c r="Y19" s="276"/>
      <c r="Z19" s="276"/>
      <c r="AA19" s="276"/>
      <c r="AB19" s="251" t="str">
        <f t="shared" si="0"/>
        <v/>
      </c>
      <c r="AC19" s="251" t="str">
        <f t="shared" si="9"/>
        <v/>
      </c>
      <c r="AD19" s="251" t="str">
        <f t="shared" si="10"/>
        <v/>
      </c>
      <c r="AE19" s="251" t="str">
        <f t="shared" si="11"/>
        <v/>
      </c>
      <c r="AF19" s="25" t="str">
        <f t="shared" si="8"/>
        <v/>
      </c>
    </row>
    <row r="20" spans="1:51" ht="15.6" x14ac:dyDescent="0.25">
      <c r="A20" s="165"/>
      <c r="B20" s="166"/>
      <c r="C20" s="167"/>
      <c r="D20" s="291"/>
      <c r="E20" s="292"/>
      <c r="F20" s="166"/>
      <c r="G20" s="166"/>
      <c r="H20" s="168" t="str">
        <f t="shared" si="1"/>
        <v/>
      </c>
      <c r="I20" s="297"/>
      <c r="J20" s="298"/>
      <c r="K20" s="166"/>
      <c r="L20" s="166"/>
      <c r="M20" s="168" t="str">
        <f t="shared" si="2"/>
        <v/>
      </c>
      <c r="N20" s="291"/>
      <c r="O20" s="292"/>
      <c r="P20" s="166"/>
      <c r="Q20" s="166"/>
      <c r="R20" s="168" t="str">
        <f t="shared" si="3"/>
        <v/>
      </c>
      <c r="S20" s="297"/>
      <c r="T20" s="298"/>
      <c r="U20" s="166"/>
      <c r="V20" s="169"/>
      <c r="W20" s="170" t="str">
        <f t="shared" si="4"/>
        <v/>
      </c>
      <c r="X20" s="275"/>
      <c r="Y20" s="275"/>
      <c r="Z20" s="275"/>
      <c r="AA20" s="275"/>
      <c r="AB20" s="223" t="str">
        <f t="shared" si="0"/>
        <v/>
      </c>
      <c r="AC20" s="223" t="str">
        <f t="shared" si="9"/>
        <v/>
      </c>
      <c r="AD20" s="223" t="str">
        <f t="shared" si="10"/>
        <v/>
      </c>
      <c r="AE20" s="223" t="str">
        <f t="shared" si="11"/>
        <v/>
      </c>
      <c r="AF20" s="25" t="str">
        <f t="shared" si="8"/>
        <v/>
      </c>
      <c r="AG20" t="s">
        <v>290</v>
      </c>
      <c r="AH20" s="34">
        <f>AH10/(AH10+AH11+AH2)</f>
        <v>0.5</v>
      </c>
      <c r="AI20" t="s">
        <v>290</v>
      </c>
      <c r="AJ20" s="34">
        <f>AJ10/(AJ10+AJ11+AJ2)</f>
        <v>1</v>
      </c>
      <c r="AL20" t="s">
        <v>290</v>
      </c>
      <c r="AM20" s="34">
        <f>AM10/(AM10+AM11+AM2)</f>
        <v>1</v>
      </c>
      <c r="AN20" t="s">
        <v>290</v>
      </c>
      <c r="AO20" s="34">
        <f>AO10/(AO10+AO11+AO2)</f>
        <v>0</v>
      </c>
      <c r="AQ20" t="s">
        <v>290</v>
      </c>
      <c r="AR20" s="34">
        <f>AR10/(AR10+AR11+AR2)</f>
        <v>1</v>
      </c>
      <c r="AS20" t="s">
        <v>290</v>
      </c>
      <c r="AT20" s="34">
        <f>AT10/(AT10+AT11+AT2)</f>
        <v>1</v>
      </c>
      <c r="AV20" t="s">
        <v>290</v>
      </c>
      <c r="AW20" s="34">
        <f>AW10/(AW10+AW11+AW2)</f>
        <v>1</v>
      </c>
      <c r="AX20" t="s">
        <v>290</v>
      </c>
      <c r="AY20" s="34">
        <f>AY10/(AY10+AY11+AY2)</f>
        <v>0.66666666666666663</v>
      </c>
    </row>
    <row r="21" spans="1:51" s="44" customFormat="1" ht="15.6" x14ac:dyDescent="0.3">
      <c r="A21" s="171"/>
      <c r="B21" s="172"/>
      <c r="C21" s="173"/>
      <c r="D21" s="293"/>
      <c r="E21" s="294"/>
      <c r="F21" s="172"/>
      <c r="G21" s="172"/>
      <c r="H21" s="174" t="str">
        <f t="shared" si="1"/>
        <v/>
      </c>
      <c r="I21" s="293"/>
      <c r="J21" s="294"/>
      <c r="K21" s="172"/>
      <c r="L21" s="172"/>
      <c r="M21" s="174" t="str">
        <f t="shared" si="2"/>
        <v/>
      </c>
      <c r="N21" s="293"/>
      <c r="O21" s="294"/>
      <c r="P21" s="172"/>
      <c r="Q21" s="172"/>
      <c r="R21" s="174" t="str">
        <f t="shared" si="3"/>
        <v/>
      </c>
      <c r="S21" s="293"/>
      <c r="T21" s="294"/>
      <c r="U21" s="172"/>
      <c r="V21" s="175"/>
      <c r="W21" s="176" t="str">
        <f t="shared" si="4"/>
        <v/>
      </c>
      <c r="X21" s="276"/>
      <c r="Y21" s="276"/>
      <c r="Z21" s="276"/>
      <c r="AA21" s="276"/>
      <c r="AB21" s="251" t="str">
        <f t="shared" si="0"/>
        <v/>
      </c>
      <c r="AC21" s="251" t="str">
        <f t="shared" si="9"/>
        <v/>
      </c>
      <c r="AD21" s="251" t="str">
        <f t="shared" si="10"/>
        <v/>
      </c>
      <c r="AE21" s="251" t="str">
        <f t="shared" si="11"/>
        <v/>
      </c>
      <c r="AF21" s="25" t="str">
        <f t="shared" si="8"/>
        <v/>
      </c>
    </row>
    <row r="22" spans="1:51" ht="15.6" x14ac:dyDescent="0.25">
      <c r="A22" s="165"/>
      <c r="B22" s="166"/>
      <c r="C22" s="167"/>
      <c r="D22" s="291"/>
      <c r="E22" s="292"/>
      <c r="F22" s="166"/>
      <c r="G22" s="166"/>
      <c r="H22" s="168" t="str">
        <f t="shared" si="1"/>
        <v/>
      </c>
      <c r="I22" s="297"/>
      <c r="J22" s="298"/>
      <c r="K22" s="166"/>
      <c r="L22" s="166"/>
      <c r="M22" s="168" t="str">
        <f t="shared" si="2"/>
        <v/>
      </c>
      <c r="N22" s="291"/>
      <c r="O22" s="292"/>
      <c r="P22" s="166"/>
      <c r="Q22" s="166"/>
      <c r="R22" s="168" t="str">
        <f t="shared" si="3"/>
        <v/>
      </c>
      <c r="S22" s="297"/>
      <c r="T22" s="298"/>
      <c r="U22" s="166"/>
      <c r="V22" s="169"/>
      <c r="W22" s="170" t="str">
        <f t="shared" si="4"/>
        <v/>
      </c>
      <c r="X22" s="275"/>
      <c r="Y22" s="275"/>
      <c r="Z22" s="275"/>
      <c r="AA22" s="275"/>
      <c r="AB22" s="223" t="str">
        <f t="shared" si="0"/>
        <v/>
      </c>
      <c r="AC22" s="223" t="str">
        <f t="shared" si="9"/>
        <v/>
      </c>
      <c r="AD22" s="223" t="str">
        <f t="shared" si="10"/>
        <v/>
      </c>
      <c r="AE22" s="223" t="str">
        <f t="shared" si="11"/>
        <v/>
      </c>
      <c r="AF22" s="25" t="str">
        <f t="shared" si="8"/>
        <v/>
      </c>
      <c r="AG22" t="str">
        <f>AG13</f>
        <v>21 days</v>
      </c>
      <c r="AH22" s="2">
        <f>AI13</f>
        <v>1</v>
      </c>
      <c r="AI22" t="str">
        <f>$AG$13</f>
        <v>21 days</v>
      </c>
      <c r="AJ22" s="2">
        <f>AK13</f>
        <v>1</v>
      </c>
      <c r="AK22" s="2"/>
      <c r="AL22" t="str">
        <f>$AG$13</f>
        <v>21 days</v>
      </c>
      <c r="AM22" s="2">
        <f>AN13</f>
        <v>0.33333333333333331</v>
      </c>
      <c r="AN22" t="str">
        <f>$AG$13</f>
        <v>21 days</v>
      </c>
      <c r="AO22" s="2">
        <f>AP13</f>
        <v>1</v>
      </c>
      <c r="AQ22" t="str">
        <f>$AG$13</f>
        <v>21 days</v>
      </c>
      <c r="AR22" s="2">
        <f>AS13</f>
        <v>1</v>
      </c>
      <c r="AS22" t="str">
        <f>$AG$13</f>
        <v>21 days</v>
      </c>
      <c r="AT22" s="2">
        <f>AU13</f>
        <v>1</v>
      </c>
      <c r="AV22" t="str">
        <f>$AG$13</f>
        <v>21 days</v>
      </c>
      <c r="AW22" s="2">
        <f>AX13</f>
        <v>1</v>
      </c>
      <c r="AX22" t="str">
        <f>$AG$13</f>
        <v>21 days</v>
      </c>
      <c r="AY22" s="2">
        <f>AZ13</f>
        <v>0.66666666666666663</v>
      </c>
    </row>
    <row r="23" spans="1:51" s="44" customFormat="1" ht="15.6" x14ac:dyDescent="0.3">
      <c r="A23" s="171"/>
      <c r="B23" s="172"/>
      <c r="C23" s="173"/>
      <c r="D23" s="293"/>
      <c r="E23" s="294"/>
      <c r="F23" s="172"/>
      <c r="G23" s="172"/>
      <c r="H23" s="174" t="str">
        <f t="shared" si="1"/>
        <v/>
      </c>
      <c r="I23" s="293"/>
      <c r="J23" s="294"/>
      <c r="K23" s="172"/>
      <c r="L23" s="172"/>
      <c r="M23" s="174" t="str">
        <f t="shared" si="2"/>
        <v/>
      </c>
      <c r="N23" s="293"/>
      <c r="O23" s="294"/>
      <c r="P23" s="172"/>
      <c r="Q23" s="172"/>
      <c r="R23" s="174" t="str">
        <f t="shared" si="3"/>
        <v/>
      </c>
      <c r="S23" s="293"/>
      <c r="T23" s="294"/>
      <c r="U23" s="172"/>
      <c r="V23" s="175"/>
      <c r="W23" s="176" t="str">
        <f t="shared" si="4"/>
        <v/>
      </c>
      <c r="X23" s="276"/>
      <c r="Y23" s="276"/>
      <c r="Z23" s="276"/>
      <c r="AA23" s="276"/>
      <c r="AB23" s="251" t="str">
        <f t="shared" si="0"/>
        <v/>
      </c>
      <c r="AC23" s="251" t="str">
        <f t="shared" si="9"/>
        <v/>
      </c>
      <c r="AD23" s="251" t="str">
        <f t="shared" si="10"/>
        <v/>
      </c>
      <c r="AE23" s="251" t="str">
        <f t="shared" si="11"/>
        <v/>
      </c>
      <c r="AF23" s="25" t="str">
        <f t="shared" si="8"/>
        <v/>
      </c>
      <c r="AG23" s="44" t="str">
        <f t="shared" ref="AG23:AG24" si="12">AG14</f>
        <v>42 days</v>
      </c>
      <c r="AH23" s="49">
        <f t="shared" ref="AH23:AH24" si="13">AI14</f>
        <v>1</v>
      </c>
      <c r="AI23" s="44" t="str">
        <f>$AG$14</f>
        <v>42 days</v>
      </c>
      <c r="AJ23" s="49">
        <f t="shared" ref="AJ23" si="14">AK14</f>
        <v>1</v>
      </c>
      <c r="AK23" s="49"/>
      <c r="AL23" s="44" t="str">
        <f>$AG$14</f>
        <v>42 days</v>
      </c>
      <c r="AM23" s="49">
        <f t="shared" ref="AM23" si="15">AN14</f>
        <v>1</v>
      </c>
      <c r="AN23" s="44" t="str">
        <f>$AG$14</f>
        <v>42 days</v>
      </c>
      <c r="AO23" s="49">
        <f t="shared" ref="AO23" si="16">AP14</f>
        <v>1</v>
      </c>
      <c r="AQ23" s="44" t="str">
        <f>$AG$14</f>
        <v>42 days</v>
      </c>
      <c r="AR23" s="49">
        <f t="shared" ref="AR23" si="17">AS14</f>
        <v>1</v>
      </c>
      <c r="AS23" s="44" t="str">
        <f>$AG$14</f>
        <v>42 days</v>
      </c>
      <c r="AT23" s="49">
        <f t="shared" ref="AT23" si="18">AU14</f>
        <v>1</v>
      </c>
      <c r="AV23" s="44" t="str">
        <f>$AG$14</f>
        <v>42 days</v>
      </c>
      <c r="AW23" s="49">
        <f t="shared" ref="AW23" si="19">AX14</f>
        <v>1</v>
      </c>
      <c r="AX23" s="44" t="str">
        <f>$AG$14</f>
        <v>42 days</v>
      </c>
      <c r="AY23" s="49">
        <f t="shared" ref="AY23" si="20">AZ14</f>
        <v>1</v>
      </c>
    </row>
    <row r="24" spans="1:51" ht="15.6" x14ac:dyDescent="0.25">
      <c r="A24" s="165"/>
      <c r="B24" s="166"/>
      <c r="C24" s="167"/>
      <c r="D24" s="291"/>
      <c r="E24" s="292"/>
      <c r="F24" s="166"/>
      <c r="G24" s="166"/>
      <c r="H24" s="168" t="str">
        <f t="shared" si="1"/>
        <v/>
      </c>
      <c r="I24" s="297"/>
      <c r="J24" s="298"/>
      <c r="K24" s="166"/>
      <c r="L24" s="166"/>
      <c r="M24" s="168" t="str">
        <f t="shared" si="2"/>
        <v/>
      </c>
      <c r="N24" s="291"/>
      <c r="O24" s="292"/>
      <c r="P24" s="166"/>
      <c r="Q24" s="166"/>
      <c r="R24" s="168" t="str">
        <f t="shared" si="3"/>
        <v/>
      </c>
      <c r="S24" s="297"/>
      <c r="T24" s="298"/>
      <c r="U24" s="166"/>
      <c r="V24" s="169"/>
      <c r="W24" s="170" t="str">
        <f t="shared" si="4"/>
        <v/>
      </c>
      <c r="X24" s="275"/>
      <c r="Y24" s="275"/>
      <c r="Z24" s="275"/>
      <c r="AA24" s="275"/>
      <c r="AB24" s="223" t="str">
        <f t="shared" si="0"/>
        <v/>
      </c>
      <c r="AC24" s="223" t="str">
        <f t="shared" si="9"/>
        <v/>
      </c>
      <c r="AD24" s="223" t="str">
        <f t="shared" si="10"/>
        <v/>
      </c>
      <c r="AE24" s="223" t="str">
        <f t="shared" si="11"/>
        <v/>
      </c>
      <c r="AF24" s="25" t="str">
        <f t="shared" si="8"/>
        <v/>
      </c>
      <c r="AG24" t="str">
        <f t="shared" si="12"/>
        <v>&gt;42 days</v>
      </c>
      <c r="AH24" s="2">
        <f t="shared" si="13"/>
        <v>0</v>
      </c>
      <c r="AI24" t="str">
        <f>$AG$15</f>
        <v>&gt;42 days</v>
      </c>
      <c r="AJ24" s="2">
        <f t="shared" ref="AJ24" si="21">AK15</f>
        <v>0</v>
      </c>
      <c r="AK24" s="2"/>
      <c r="AL24" t="str">
        <f>$AG$15</f>
        <v>&gt;42 days</v>
      </c>
      <c r="AM24" s="2">
        <f t="shared" ref="AM24" si="22">AN15</f>
        <v>0</v>
      </c>
      <c r="AN24" t="str">
        <f>$AG$15</f>
        <v>&gt;42 days</v>
      </c>
      <c r="AO24" s="2">
        <f t="shared" ref="AO24" si="23">AP15</f>
        <v>0</v>
      </c>
      <c r="AQ24" t="str">
        <f>$AG$15</f>
        <v>&gt;42 days</v>
      </c>
      <c r="AR24" s="2">
        <f t="shared" ref="AR24" si="24">AS15</f>
        <v>0</v>
      </c>
      <c r="AS24" t="str">
        <f>$AG$15</f>
        <v>&gt;42 days</v>
      </c>
      <c r="AT24" s="2">
        <f t="shared" ref="AT24" si="25">AU15</f>
        <v>0</v>
      </c>
      <c r="AV24" t="str">
        <f>$AG$15</f>
        <v>&gt;42 days</v>
      </c>
      <c r="AW24" s="2">
        <f t="shared" ref="AW24" si="26">AX15</f>
        <v>0</v>
      </c>
      <c r="AX24" t="str">
        <f>$AG$15</f>
        <v>&gt;42 days</v>
      </c>
      <c r="AY24" s="2">
        <f t="shared" ref="AY24" si="27">AZ15</f>
        <v>0</v>
      </c>
    </row>
    <row r="25" spans="1:51" s="44" customFormat="1" ht="15.6" x14ac:dyDescent="0.3">
      <c r="A25" s="171"/>
      <c r="B25" s="172"/>
      <c r="C25" s="173"/>
      <c r="D25" s="293"/>
      <c r="E25" s="294"/>
      <c r="F25" s="172"/>
      <c r="G25" s="172"/>
      <c r="H25" s="174" t="str">
        <f t="shared" si="1"/>
        <v/>
      </c>
      <c r="I25" s="293"/>
      <c r="J25" s="294"/>
      <c r="K25" s="172"/>
      <c r="L25" s="172"/>
      <c r="M25" s="174" t="str">
        <f t="shared" si="2"/>
        <v/>
      </c>
      <c r="N25" s="293"/>
      <c r="O25" s="294"/>
      <c r="P25" s="172"/>
      <c r="Q25" s="172"/>
      <c r="R25" s="174" t="str">
        <f t="shared" si="3"/>
        <v/>
      </c>
      <c r="S25" s="293"/>
      <c r="T25" s="294"/>
      <c r="U25" s="172"/>
      <c r="V25" s="175"/>
      <c r="W25" s="176" t="str">
        <f t="shared" si="4"/>
        <v/>
      </c>
      <c r="X25" s="276"/>
      <c r="Y25" s="276"/>
      <c r="Z25" s="276"/>
      <c r="AA25" s="276"/>
      <c r="AB25" s="251" t="str">
        <f t="shared" si="0"/>
        <v/>
      </c>
      <c r="AC25" s="251" t="str">
        <f t="shared" si="9"/>
        <v/>
      </c>
      <c r="AD25" s="251" t="str">
        <f t="shared" si="10"/>
        <v/>
      </c>
      <c r="AE25" s="251" t="str">
        <f t="shared" si="11"/>
        <v/>
      </c>
      <c r="AF25" s="25" t="str">
        <f t="shared" si="8"/>
        <v/>
      </c>
    </row>
    <row r="26" spans="1:51" ht="15.6" x14ac:dyDescent="0.25">
      <c r="A26" s="165"/>
      <c r="B26" s="166"/>
      <c r="C26" s="167"/>
      <c r="D26" s="291"/>
      <c r="E26" s="292"/>
      <c r="F26" s="166"/>
      <c r="G26" s="166"/>
      <c r="H26" s="168" t="str">
        <f t="shared" si="1"/>
        <v/>
      </c>
      <c r="I26" s="297"/>
      <c r="J26" s="298"/>
      <c r="K26" s="166"/>
      <c r="L26" s="166"/>
      <c r="M26" s="168" t="str">
        <f t="shared" si="2"/>
        <v/>
      </c>
      <c r="N26" s="291"/>
      <c r="O26" s="292"/>
      <c r="P26" s="166"/>
      <c r="Q26" s="166"/>
      <c r="R26" s="168" t="str">
        <f t="shared" si="3"/>
        <v/>
      </c>
      <c r="S26" s="297"/>
      <c r="T26" s="298"/>
      <c r="U26" s="166"/>
      <c r="V26" s="169"/>
      <c r="W26" s="170" t="str">
        <f t="shared" si="4"/>
        <v/>
      </c>
      <c r="X26" s="275"/>
      <c r="Y26" s="275"/>
      <c r="Z26" s="275"/>
      <c r="AA26" s="275"/>
      <c r="AB26" s="223" t="str">
        <f t="shared" si="0"/>
        <v/>
      </c>
      <c r="AC26" s="223" t="str">
        <f t="shared" si="9"/>
        <v/>
      </c>
      <c r="AD26" s="223" t="str">
        <f t="shared" si="10"/>
        <v/>
      </c>
      <c r="AE26" s="223" t="str">
        <f t="shared" si="11"/>
        <v/>
      </c>
      <c r="AF26" s="25" t="str">
        <f t="shared" si="8"/>
        <v/>
      </c>
      <c r="AG26" t="str">
        <f>$AG$13</f>
        <v>21 days</v>
      </c>
      <c r="AH26" s="2">
        <v>0.65</v>
      </c>
      <c r="AI26" s="2">
        <v>2.5100000000000001E-2</v>
      </c>
    </row>
    <row r="27" spans="1:51" s="44" customFormat="1" ht="15.6" x14ac:dyDescent="0.3">
      <c r="A27" s="171"/>
      <c r="B27" s="172"/>
      <c r="C27" s="173"/>
      <c r="D27" s="293"/>
      <c r="E27" s="294"/>
      <c r="F27" s="172"/>
      <c r="G27" s="172"/>
      <c r="H27" s="174" t="str">
        <f t="shared" si="1"/>
        <v/>
      </c>
      <c r="I27" s="293"/>
      <c r="J27" s="294"/>
      <c r="K27" s="172"/>
      <c r="L27" s="172"/>
      <c r="M27" s="174" t="str">
        <f t="shared" si="2"/>
        <v/>
      </c>
      <c r="N27" s="293"/>
      <c r="O27" s="294"/>
      <c r="P27" s="172"/>
      <c r="Q27" s="172"/>
      <c r="R27" s="174" t="str">
        <f t="shared" si="3"/>
        <v/>
      </c>
      <c r="S27" s="293"/>
      <c r="T27" s="294"/>
      <c r="U27" s="172"/>
      <c r="V27" s="175"/>
      <c r="W27" s="176" t="str">
        <f t="shared" si="4"/>
        <v/>
      </c>
      <c r="X27" s="276"/>
      <c r="Y27" s="276"/>
      <c r="Z27" s="276"/>
      <c r="AA27" s="276"/>
      <c r="AB27" s="251" t="str">
        <f t="shared" si="0"/>
        <v/>
      </c>
      <c r="AC27" s="251" t="str">
        <f t="shared" si="9"/>
        <v/>
      </c>
      <c r="AD27" s="251" t="str">
        <f t="shared" si="10"/>
        <v/>
      </c>
      <c r="AE27" s="251" t="str">
        <f t="shared" si="11"/>
        <v/>
      </c>
      <c r="AF27" s="25" t="str">
        <f t="shared" si="8"/>
        <v/>
      </c>
      <c r="AG27" s="44" t="str">
        <f>$AG$14</f>
        <v>42 days</v>
      </c>
      <c r="AH27" s="49">
        <v>0.9</v>
      </c>
      <c r="AI27" s="49">
        <f t="shared" ref="AI27:AI28" si="28">AH23</f>
        <v>1</v>
      </c>
    </row>
    <row r="28" spans="1:51" ht="15.6" x14ac:dyDescent="0.25">
      <c r="A28" s="165"/>
      <c r="B28" s="166"/>
      <c r="C28" s="167"/>
      <c r="D28" s="291"/>
      <c r="E28" s="292"/>
      <c r="F28" s="166"/>
      <c r="G28" s="166"/>
      <c r="H28" s="168" t="str">
        <f t="shared" si="1"/>
        <v/>
      </c>
      <c r="I28" s="297"/>
      <c r="J28" s="298"/>
      <c r="K28" s="166"/>
      <c r="L28" s="166"/>
      <c r="M28" s="168" t="str">
        <f t="shared" si="2"/>
        <v/>
      </c>
      <c r="N28" s="291"/>
      <c r="O28" s="292"/>
      <c r="P28" s="166"/>
      <c r="Q28" s="166"/>
      <c r="R28" s="168" t="str">
        <f t="shared" si="3"/>
        <v/>
      </c>
      <c r="S28" s="297"/>
      <c r="T28" s="298"/>
      <c r="U28" s="166"/>
      <c r="V28" s="169"/>
      <c r="W28" s="170" t="str">
        <f t="shared" si="4"/>
        <v/>
      </c>
      <c r="X28" s="275"/>
      <c r="Y28" s="275"/>
      <c r="Z28" s="275"/>
      <c r="AA28" s="275"/>
      <c r="AB28" s="223" t="str">
        <f t="shared" si="0"/>
        <v/>
      </c>
      <c r="AC28" s="223" t="str">
        <f t="shared" si="9"/>
        <v/>
      </c>
      <c r="AD28" s="223" t="str">
        <f t="shared" si="10"/>
        <v/>
      </c>
      <c r="AE28" s="223" t="str">
        <f t="shared" si="11"/>
        <v/>
      </c>
      <c r="AF28" s="25" t="str">
        <f t="shared" si="8"/>
        <v/>
      </c>
      <c r="AG28" t="str">
        <f>$AG$15</f>
        <v>&gt;42 days</v>
      </c>
      <c r="AH28" s="2">
        <v>0.1</v>
      </c>
      <c r="AI28" s="2">
        <f t="shared" si="28"/>
        <v>0</v>
      </c>
    </row>
    <row r="29" spans="1:51" s="44" customFormat="1" ht="15.6" x14ac:dyDescent="0.3">
      <c r="A29" s="171"/>
      <c r="B29" s="172"/>
      <c r="C29" s="173"/>
      <c r="D29" s="293"/>
      <c r="E29" s="294"/>
      <c r="F29" s="172"/>
      <c r="G29" s="172"/>
      <c r="H29" s="174" t="str">
        <f t="shared" si="1"/>
        <v/>
      </c>
      <c r="I29" s="293"/>
      <c r="J29" s="294"/>
      <c r="K29" s="172"/>
      <c r="L29" s="172"/>
      <c r="M29" s="174" t="str">
        <f t="shared" si="2"/>
        <v/>
      </c>
      <c r="N29" s="293"/>
      <c r="O29" s="294"/>
      <c r="P29" s="172"/>
      <c r="Q29" s="172"/>
      <c r="R29" s="174" t="str">
        <f t="shared" si="3"/>
        <v/>
      </c>
      <c r="S29" s="293"/>
      <c r="T29" s="294"/>
      <c r="U29" s="172"/>
      <c r="V29" s="175"/>
      <c r="W29" s="176" t="str">
        <f t="shared" si="4"/>
        <v/>
      </c>
      <c r="X29" s="276"/>
      <c r="Y29" s="276"/>
      <c r="Z29" s="276"/>
      <c r="AA29" s="276"/>
      <c r="AB29" s="251" t="str">
        <f t="shared" si="0"/>
        <v/>
      </c>
      <c r="AC29" s="251" t="str">
        <f t="shared" si="9"/>
        <v/>
      </c>
      <c r="AD29" s="251" t="str">
        <f t="shared" si="10"/>
        <v/>
      </c>
      <c r="AE29" s="251" t="str">
        <f t="shared" si="11"/>
        <v/>
      </c>
      <c r="AF29" s="25" t="str">
        <f t="shared" si="8"/>
        <v/>
      </c>
    </row>
    <row r="30" spans="1:51" ht="15.6" x14ac:dyDescent="0.25">
      <c r="A30" s="165"/>
      <c r="B30" s="166"/>
      <c r="C30" s="167"/>
      <c r="D30" s="291"/>
      <c r="E30" s="292"/>
      <c r="F30" s="166"/>
      <c r="G30" s="166"/>
      <c r="H30" s="168" t="str">
        <f t="shared" si="1"/>
        <v/>
      </c>
      <c r="I30" s="297"/>
      <c r="J30" s="298"/>
      <c r="K30" s="166"/>
      <c r="L30" s="166"/>
      <c r="M30" s="168" t="str">
        <f t="shared" si="2"/>
        <v/>
      </c>
      <c r="N30" s="291"/>
      <c r="O30" s="292"/>
      <c r="P30" s="166"/>
      <c r="Q30" s="166"/>
      <c r="R30" s="168" t="str">
        <f t="shared" si="3"/>
        <v/>
      </c>
      <c r="S30" s="297"/>
      <c r="T30" s="298"/>
      <c r="U30" s="166"/>
      <c r="V30" s="169"/>
      <c r="W30" s="170" t="str">
        <f t="shared" si="4"/>
        <v/>
      </c>
      <c r="X30" s="275"/>
      <c r="Y30" s="275"/>
      <c r="Z30" s="275"/>
      <c r="AA30" s="275"/>
      <c r="AB30" s="223" t="str">
        <f t="shared" si="0"/>
        <v/>
      </c>
      <c r="AC30" s="223" t="str">
        <f t="shared" si="9"/>
        <v/>
      </c>
      <c r="AD30" s="223" t="str">
        <f t="shared" si="10"/>
        <v/>
      </c>
      <c r="AE30" s="223" t="str">
        <f t="shared" si="11"/>
        <v/>
      </c>
      <c r="AF30" s="25" t="str">
        <f t="shared" si="8"/>
        <v/>
      </c>
      <c r="AG30" t="s">
        <v>7</v>
      </c>
      <c r="AI30" t="s">
        <v>7</v>
      </c>
    </row>
    <row r="31" spans="1:51" s="44" customFormat="1" ht="15.6" x14ac:dyDescent="0.3">
      <c r="A31" s="171"/>
      <c r="B31" s="172"/>
      <c r="C31" s="173"/>
      <c r="D31" s="293"/>
      <c r="E31" s="294"/>
      <c r="F31" s="172"/>
      <c r="G31" s="172"/>
      <c r="H31" s="174" t="str">
        <f t="shared" si="1"/>
        <v/>
      </c>
      <c r="I31" s="293"/>
      <c r="J31" s="294"/>
      <c r="K31" s="172"/>
      <c r="L31" s="172"/>
      <c r="M31" s="174" t="str">
        <f t="shared" si="2"/>
        <v/>
      </c>
      <c r="N31" s="293"/>
      <c r="O31" s="294"/>
      <c r="P31" s="172"/>
      <c r="Q31" s="172"/>
      <c r="R31" s="174" t="str">
        <f t="shared" si="3"/>
        <v/>
      </c>
      <c r="S31" s="293"/>
      <c r="T31" s="294"/>
      <c r="U31" s="172"/>
      <c r="V31" s="175"/>
      <c r="W31" s="176" t="str">
        <f t="shared" si="4"/>
        <v/>
      </c>
      <c r="X31" s="276"/>
      <c r="Y31" s="276"/>
      <c r="Z31" s="276"/>
      <c r="AA31" s="276"/>
      <c r="AB31" s="251" t="str">
        <f t="shared" si="0"/>
        <v/>
      </c>
      <c r="AC31" s="251" t="str">
        <f t="shared" si="9"/>
        <v/>
      </c>
      <c r="AD31" s="251" t="str">
        <f t="shared" si="10"/>
        <v/>
      </c>
      <c r="AE31" s="251" t="str">
        <f t="shared" si="11"/>
        <v/>
      </c>
      <c r="AF31" s="25" t="str">
        <f t="shared" si="8"/>
        <v/>
      </c>
      <c r="AG31" s="44" t="s">
        <v>36</v>
      </c>
      <c r="AH31" s="44" cm="1">
        <f t="array" ref="AH31">MAX(IF($G$6:$G$206="S",$H$6:$H$206))</f>
        <v>574</v>
      </c>
      <c r="AJ31" s="44" cm="1">
        <f t="array" ref="AJ31">MAX(IF($G$6:$G$206="A",$H$6:$H$206))</f>
        <v>355</v>
      </c>
      <c r="AL31" s="44" t="s">
        <v>36</v>
      </c>
      <c r="AM31" s="44" cm="1">
        <f t="array" ref="AM31">MAX(IF($L$6:$L$206="S",$M$6:$M$206))</f>
        <v>705</v>
      </c>
      <c r="AO31" s="44" cm="1">
        <f t="array" ref="AO31">MAX(IF($L$6:$L$206="A",$M$6:$M$206))</f>
        <v>385</v>
      </c>
      <c r="AQ31" s="44" t="s">
        <v>36</v>
      </c>
      <c r="AR31" s="44" cm="1">
        <f t="array" ref="AR31">MAX(IF($Q$6:$Q$206="S",$R$6:$R$206))</f>
        <v>239</v>
      </c>
      <c r="AT31" s="44" cm="1">
        <f t="array" ref="AT31">MAX(IF($Q$6:$Q$206="A",$R$6:$R$206))</f>
        <v>398</v>
      </c>
    </row>
    <row r="32" spans="1:51" ht="15.6" x14ac:dyDescent="0.3">
      <c r="A32" s="165"/>
      <c r="B32" s="166"/>
      <c r="C32" s="167"/>
      <c r="D32" s="291"/>
      <c r="E32" s="292"/>
      <c r="F32" s="166"/>
      <c r="G32" s="166"/>
      <c r="H32" s="168" t="str">
        <f t="shared" si="1"/>
        <v/>
      </c>
      <c r="I32" s="297"/>
      <c r="J32" s="298"/>
      <c r="K32" s="166"/>
      <c r="L32" s="166"/>
      <c r="M32" s="168" t="str">
        <f t="shared" si="2"/>
        <v/>
      </c>
      <c r="N32" s="291"/>
      <c r="O32" s="292"/>
      <c r="P32" s="166"/>
      <c r="Q32" s="166"/>
      <c r="R32" s="168" t="str">
        <f t="shared" si="3"/>
        <v/>
      </c>
      <c r="S32" s="297"/>
      <c r="T32" s="298"/>
      <c r="U32" s="166"/>
      <c r="V32" s="169"/>
      <c r="W32" s="170" t="str">
        <f t="shared" si="4"/>
        <v/>
      </c>
      <c r="X32" s="275"/>
      <c r="Y32" s="275"/>
      <c r="Z32" s="275"/>
      <c r="AA32" s="275"/>
      <c r="AB32" s="223" t="str">
        <f t="shared" si="0"/>
        <v/>
      </c>
      <c r="AC32" s="223" t="str">
        <f t="shared" si="9"/>
        <v/>
      </c>
      <c r="AD32" s="223" t="str">
        <f t="shared" si="10"/>
        <v/>
      </c>
      <c r="AE32" s="223" t="str">
        <f t="shared" si="11"/>
        <v/>
      </c>
      <c r="AF32" s="25" t="str">
        <f t="shared" si="8"/>
        <v/>
      </c>
      <c r="AG32" t="s">
        <v>33</v>
      </c>
      <c r="AH32" s="44" cm="1">
        <f t="array" ref="AH32">MIN(IF(G$6:G$206="S",H$6:H$206))</f>
        <v>337</v>
      </c>
      <c r="AJ32" s="44" cm="1">
        <f t="array" ref="AJ32">MIN(IF($G$6:$G$206="A",$H$6:$H$206))</f>
        <v>355</v>
      </c>
      <c r="AL32" t="s">
        <v>33</v>
      </c>
      <c r="AM32" s="44" cm="1">
        <f t="array" ref="AM32">MIN(IF($L$6:$L$206="S",$M$6:$M$206))</f>
        <v>395</v>
      </c>
      <c r="AO32" s="44" cm="1">
        <f t="array" ref="AO32">MIN(IF($L$6:$L$206="A",$M$6:$M$206))</f>
        <v>385</v>
      </c>
      <c r="AQ32" t="s">
        <v>33</v>
      </c>
      <c r="AR32" s="44" cm="1">
        <f t="array" ref="AR32">MIN(IF($Q$6:$Q$206="S",$R$6:$R$206))</f>
        <v>239</v>
      </c>
      <c r="AT32" s="44" cm="1">
        <f t="array" ref="AT32">MIN(IF($Q$6:$Q$206="A",$R$6:$R$206))</f>
        <v>384</v>
      </c>
    </row>
    <row r="33" spans="1:46" s="44" customFormat="1" ht="15.6" x14ac:dyDescent="0.3">
      <c r="A33" s="171"/>
      <c r="B33" s="172"/>
      <c r="C33" s="173"/>
      <c r="D33" s="293"/>
      <c r="E33" s="294"/>
      <c r="F33" s="172"/>
      <c r="G33" s="172"/>
      <c r="H33" s="174" t="str">
        <f t="shared" si="1"/>
        <v/>
      </c>
      <c r="I33" s="293"/>
      <c r="J33" s="294"/>
      <c r="K33" s="172"/>
      <c r="L33" s="172"/>
      <c r="M33" s="174" t="str">
        <f t="shared" si="2"/>
        <v/>
      </c>
      <c r="N33" s="293"/>
      <c r="O33" s="294"/>
      <c r="P33" s="172"/>
      <c r="Q33" s="172"/>
      <c r="R33" s="174" t="str">
        <f t="shared" si="3"/>
        <v/>
      </c>
      <c r="S33" s="293"/>
      <c r="T33" s="294"/>
      <c r="U33" s="172"/>
      <c r="V33" s="175"/>
      <c r="W33" s="176" t="str">
        <f t="shared" si="4"/>
        <v/>
      </c>
      <c r="X33" s="276"/>
      <c r="Y33" s="276"/>
      <c r="Z33" s="276"/>
      <c r="AA33" s="276"/>
      <c r="AB33" s="251" t="str">
        <f t="shared" si="0"/>
        <v/>
      </c>
      <c r="AC33" s="251" t="str">
        <f t="shared" si="9"/>
        <v/>
      </c>
      <c r="AD33" s="251" t="str">
        <f t="shared" si="10"/>
        <v/>
      </c>
      <c r="AE33" s="251" t="str">
        <f t="shared" si="11"/>
        <v/>
      </c>
      <c r="AF33" s="25" t="str">
        <f t="shared" si="8"/>
        <v/>
      </c>
      <c r="AG33" s="44" t="s">
        <v>302</v>
      </c>
      <c r="AH33" s="44" cm="1">
        <f t="array" ref="AH33">AVERAGE(IF(G$6:G$206="S",H$6:H$206))</f>
        <v>405.5</v>
      </c>
      <c r="AJ33" s="44" cm="1">
        <f t="array" ref="AJ33">AVERAGE(IF($G$6:$G$206="A",$H$6:$H$206))</f>
        <v>355</v>
      </c>
      <c r="AL33" s="44" t="s">
        <v>302</v>
      </c>
      <c r="AM33" s="44" cm="1">
        <f t="array" ref="AM33">AVERAGE(IF($L$6:$L$206="S",$M$6:$M$206))</f>
        <v>498.33333333333331</v>
      </c>
      <c r="AO33" s="44" cm="1">
        <f t="array" ref="AO33">AVERAGE(IF($L$6:$L$206="A",$M$6:$M$206))</f>
        <v>385</v>
      </c>
      <c r="AQ33" s="44" t="s">
        <v>302</v>
      </c>
      <c r="AR33" s="44" cm="1">
        <f t="array" ref="AR33">AVERAGE(IF($Q$6:$Q$206="S",$R$6:$R$206))</f>
        <v>239</v>
      </c>
      <c r="AT33" s="44" cm="1">
        <f t="array" ref="AT33">AVERAGE(IF($Q$6:$Q$206="A",$R$6:$R$206))</f>
        <v>391</v>
      </c>
    </row>
    <row r="34" spans="1:46" ht="15.6" x14ac:dyDescent="0.25">
      <c r="A34" s="165"/>
      <c r="B34" s="166"/>
      <c r="C34" s="167"/>
      <c r="D34" s="291"/>
      <c r="E34" s="292"/>
      <c r="F34" s="166"/>
      <c r="G34" s="166"/>
      <c r="H34" s="168" t="str">
        <f t="shared" si="1"/>
        <v/>
      </c>
      <c r="I34" s="297"/>
      <c r="J34" s="298"/>
      <c r="K34" s="166"/>
      <c r="L34" s="166"/>
      <c r="M34" s="168" t="str">
        <f t="shared" si="2"/>
        <v/>
      </c>
      <c r="N34" s="291"/>
      <c r="O34" s="292"/>
      <c r="P34" s="166"/>
      <c r="Q34" s="166"/>
      <c r="R34" s="168" t="str">
        <f t="shared" si="3"/>
        <v/>
      </c>
      <c r="S34" s="297"/>
      <c r="T34" s="298"/>
      <c r="U34" s="166"/>
      <c r="V34" s="169"/>
      <c r="W34" s="170" t="str">
        <f t="shared" si="4"/>
        <v/>
      </c>
      <c r="X34" s="275"/>
      <c r="Y34" s="275"/>
      <c r="Z34" s="275"/>
      <c r="AA34" s="275"/>
      <c r="AB34" s="223" t="str">
        <f t="shared" si="0"/>
        <v/>
      </c>
      <c r="AC34" s="223" t="str">
        <f t="shared" si="9"/>
        <v/>
      </c>
      <c r="AD34" s="223" t="str">
        <f t="shared" si="10"/>
        <v/>
      </c>
      <c r="AE34" s="223" t="str">
        <f t="shared" si="11"/>
        <v/>
      </c>
      <c r="AF34" s="25" t="str">
        <f t="shared" si="8"/>
        <v/>
      </c>
    </row>
    <row r="35" spans="1:46" s="44" customFormat="1" ht="15.6" x14ac:dyDescent="0.3">
      <c r="A35" s="171"/>
      <c r="B35" s="172"/>
      <c r="C35" s="173"/>
      <c r="D35" s="293"/>
      <c r="E35" s="294"/>
      <c r="F35" s="172"/>
      <c r="G35" s="172"/>
      <c r="H35" s="174" t="str">
        <f t="shared" si="1"/>
        <v/>
      </c>
      <c r="I35" s="293"/>
      <c r="J35" s="294"/>
      <c r="K35" s="172"/>
      <c r="L35" s="172"/>
      <c r="M35" s="174" t="str">
        <f t="shared" si="2"/>
        <v/>
      </c>
      <c r="N35" s="293"/>
      <c r="O35" s="294"/>
      <c r="P35" s="172"/>
      <c r="Q35" s="172"/>
      <c r="R35" s="174" t="str">
        <f t="shared" si="3"/>
        <v/>
      </c>
      <c r="S35" s="293"/>
      <c r="T35" s="294"/>
      <c r="U35" s="172"/>
      <c r="V35" s="175"/>
      <c r="W35" s="176" t="str">
        <f t="shared" si="4"/>
        <v/>
      </c>
      <c r="X35" s="276"/>
      <c r="Y35" s="276"/>
      <c r="Z35" s="276"/>
      <c r="AA35" s="276"/>
      <c r="AB35" s="251" t="str">
        <f t="shared" si="0"/>
        <v/>
      </c>
      <c r="AC35" s="251" t="str">
        <f t="shared" si="9"/>
        <v/>
      </c>
      <c r="AD35" s="251" t="str">
        <f t="shared" si="10"/>
        <v/>
      </c>
      <c r="AE35" s="251" t="str">
        <f t="shared" si="11"/>
        <v/>
      </c>
      <c r="AF35" s="25" t="str">
        <f t="shared" si="8"/>
        <v/>
      </c>
    </row>
    <row r="36" spans="1:46" ht="15.6" x14ac:dyDescent="0.25">
      <c r="A36" s="165"/>
      <c r="B36" s="166"/>
      <c r="C36" s="167"/>
      <c r="D36" s="291"/>
      <c r="E36" s="292"/>
      <c r="F36" s="166"/>
      <c r="G36" s="166"/>
      <c r="H36" s="168" t="str">
        <f t="shared" si="1"/>
        <v/>
      </c>
      <c r="I36" s="297"/>
      <c r="J36" s="298"/>
      <c r="K36" s="166"/>
      <c r="L36" s="166"/>
      <c r="M36" s="168" t="str">
        <f t="shared" si="2"/>
        <v/>
      </c>
      <c r="N36" s="291"/>
      <c r="O36" s="292"/>
      <c r="P36" s="166"/>
      <c r="Q36" s="166"/>
      <c r="R36" s="168" t="str">
        <f t="shared" si="3"/>
        <v/>
      </c>
      <c r="S36" s="297"/>
      <c r="T36" s="298"/>
      <c r="U36" s="166"/>
      <c r="V36" s="169"/>
      <c r="W36" s="170" t="str">
        <f t="shared" si="4"/>
        <v/>
      </c>
      <c r="X36" s="275"/>
      <c r="Y36" s="275"/>
      <c r="Z36" s="275"/>
      <c r="AA36" s="275"/>
      <c r="AB36" s="223" t="str">
        <f t="shared" si="0"/>
        <v/>
      </c>
      <c r="AC36" s="223" t="str">
        <f t="shared" si="9"/>
        <v/>
      </c>
      <c r="AD36" s="223" t="str">
        <f t="shared" si="10"/>
        <v/>
      </c>
      <c r="AE36" s="223" t="str">
        <f t="shared" si="11"/>
        <v/>
      </c>
      <c r="AF36" s="25" t="str">
        <f t="shared" si="8"/>
        <v/>
      </c>
    </row>
    <row r="37" spans="1:46" s="44" customFormat="1" ht="15.6" x14ac:dyDescent="0.3">
      <c r="A37" s="171"/>
      <c r="B37" s="172"/>
      <c r="C37" s="173"/>
      <c r="D37" s="293"/>
      <c r="E37" s="294"/>
      <c r="F37" s="172"/>
      <c r="G37" s="172"/>
      <c r="H37" s="174" t="str">
        <f t="shared" si="1"/>
        <v/>
      </c>
      <c r="I37" s="293"/>
      <c r="J37" s="294"/>
      <c r="K37" s="172"/>
      <c r="L37" s="172"/>
      <c r="M37" s="174" t="str">
        <f t="shared" si="2"/>
        <v/>
      </c>
      <c r="N37" s="293"/>
      <c r="O37" s="294"/>
      <c r="P37" s="172"/>
      <c r="Q37" s="172"/>
      <c r="R37" s="174" t="str">
        <f t="shared" si="3"/>
        <v/>
      </c>
      <c r="S37" s="293"/>
      <c r="T37" s="294"/>
      <c r="U37" s="172"/>
      <c r="V37" s="175"/>
      <c r="W37" s="176" t="str">
        <f t="shared" si="4"/>
        <v/>
      </c>
      <c r="X37" s="276"/>
      <c r="Y37" s="276"/>
      <c r="Z37" s="276"/>
      <c r="AA37" s="276"/>
      <c r="AB37" s="251" t="str">
        <f t="shared" si="0"/>
        <v/>
      </c>
      <c r="AC37" s="251" t="str">
        <f t="shared" si="9"/>
        <v/>
      </c>
      <c r="AD37" s="251" t="str">
        <f t="shared" si="10"/>
        <v/>
      </c>
      <c r="AE37" s="251" t="str">
        <f t="shared" si="11"/>
        <v/>
      </c>
      <c r="AF37" s="25" t="str">
        <f t="shared" si="8"/>
        <v/>
      </c>
    </row>
    <row r="38" spans="1:46" ht="15.6" x14ac:dyDescent="0.25">
      <c r="A38" s="165"/>
      <c r="B38" s="166"/>
      <c r="C38" s="167"/>
      <c r="D38" s="291"/>
      <c r="E38" s="292"/>
      <c r="F38" s="166"/>
      <c r="G38" s="166"/>
      <c r="H38" s="168" t="str">
        <f t="shared" si="1"/>
        <v/>
      </c>
      <c r="I38" s="297"/>
      <c r="J38" s="298"/>
      <c r="K38" s="166"/>
      <c r="L38" s="166"/>
      <c r="M38" s="168" t="str">
        <f t="shared" si="2"/>
        <v/>
      </c>
      <c r="N38" s="291"/>
      <c r="O38" s="292"/>
      <c r="P38" s="166"/>
      <c r="Q38" s="166"/>
      <c r="R38" s="168" t="str">
        <f t="shared" si="3"/>
        <v/>
      </c>
      <c r="S38" s="297"/>
      <c r="T38" s="298"/>
      <c r="U38" s="166"/>
      <c r="V38" s="169"/>
      <c r="W38" s="170" t="str">
        <f t="shared" si="4"/>
        <v/>
      </c>
      <c r="X38" s="275"/>
      <c r="Y38" s="275"/>
      <c r="Z38" s="275"/>
      <c r="AA38" s="275"/>
      <c r="AB38" s="223" t="str">
        <f t="shared" si="0"/>
        <v/>
      </c>
      <c r="AC38" s="223" t="str">
        <f t="shared" si="9"/>
        <v/>
      </c>
      <c r="AD38" s="223" t="str">
        <f t="shared" si="10"/>
        <v/>
      </c>
      <c r="AE38" s="223" t="str">
        <f t="shared" si="11"/>
        <v/>
      </c>
      <c r="AF38" s="25" t="str">
        <f t="shared" si="8"/>
        <v/>
      </c>
    </row>
    <row r="39" spans="1:46" s="44" customFormat="1" ht="15.6" x14ac:dyDescent="0.3">
      <c r="A39" s="171"/>
      <c r="B39" s="172"/>
      <c r="C39" s="173"/>
      <c r="D39" s="293"/>
      <c r="E39" s="294"/>
      <c r="F39" s="172"/>
      <c r="G39" s="172"/>
      <c r="H39" s="174" t="str">
        <f t="shared" si="1"/>
        <v/>
      </c>
      <c r="I39" s="293"/>
      <c r="J39" s="294"/>
      <c r="K39" s="172"/>
      <c r="L39" s="172"/>
      <c r="M39" s="174" t="str">
        <f t="shared" si="2"/>
        <v/>
      </c>
      <c r="N39" s="293"/>
      <c r="O39" s="294"/>
      <c r="P39" s="172"/>
      <c r="Q39" s="172"/>
      <c r="R39" s="174" t="str">
        <f t="shared" si="3"/>
        <v/>
      </c>
      <c r="S39" s="293"/>
      <c r="T39" s="294"/>
      <c r="U39" s="172"/>
      <c r="V39" s="175"/>
      <c r="W39" s="176" t="str">
        <f t="shared" si="4"/>
        <v/>
      </c>
      <c r="X39" s="276"/>
      <c r="Y39" s="276"/>
      <c r="Z39" s="276"/>
      <c r="AA39" s="276"/>
      <c r="AB39" s="251" t="str">
        <f t="shared" si="0"/>
        <v/>
      </c>
      <c r="AC39" s="251" t="str">
        <f t="shared" si="9"/>
        <v/>
      </c>
      <c r="AD39" s="251" t="str">
        <f t="shared" si="10"/>
        <v/>
      </c>
      <c r="AE39" s="251" t="str">
        <f t="shared" si="11"/>
        <v/>
      </c>
      <c r="AF39" s="25" t="str">
        <f t="shared" si="8"/>
        <v/>
      </c>
    </row>
    <row r="40" spans="1:46" ht="15.6" x14ac:dyDescent="0.25">
      <c r="A40" s="165"/>
      <c r="B40" s="166"/>
      <c r="C40" s="167"/>
      <c r="D40" s="291"/>
      <c r="E40" s="292"/>
      <c r="F40" s="166"/>
      <c r="G40" s="166"/>
      <c r="H40" s="168" t="str">
        <f t="shared" si="1"/>
        <v/>
      </c>
      <c r="I40" s="297"/>
      <c r="J40" s="298"/>
      <c r="K40" s="166"/>
      <c r="L40" s="166"/>
      <c r="M40" s="168" t="str">
        <f t="shared" si="2"/>
        <v/>
      </c>
      <c r="N40" s="291"/>
      <c r="O40" s="292"/>
      <c r="P40" s="166"/>
      <c r="Q40" s="166"/>
      <c r="R40" s="168" t="str">
        <f t="shared" si="3"/>
        <v/>
      </c>
      <c r="S40" s="297"/>
      <c r="T40" s="298"/>
      <c r="U40" s="166"/>
      <c r="V40" s="169"/>
      <c r="W40" s="170" t="str">
        <f t="shared" si="4"/>
        <v/>
      </c>
      <c r="X40" s="275"/>
      <c r="Y40" s="275"/>
      <c r="Z40" s="275"/>
      <c r="AA40" s="275"/>
      <c r="AB40" s="223" t="str">
        <f t="shared" si="0"/>
        <v/>
      </c>
      <c r="AC40" s="223" t="str">
        <f t="shared" si="9"/>
        <v/>
      </c>
      <c r="AD40" s="223" t="str">
        <f t="shared" si="10"/>
        <v/>
      </c>
      <c r="AE40" s="223" t="str">
        <f t="shared" si="11"/>
        <v/>
      </c>
      <c r="AF40" s="25" t="str">
        <f t="shared" si="8"/>
        <v/>
      </c>
    </row>
    <row r="41" spans="1:46" s="44" customFormat="1" ht="15.6" x14ac:dyDescent="0.3">
      <c r="A41" s="171"/>
      <c r="B41" s="172"/>
      <c r="C41" s="173"/>
      <c r="D41" s="293"/>
      <c r="E41" s="294"/>
      <c r="F41" s="172"/>
      <c r="G41" s="172"/>
      <c r="H41" s="174" t="str">
        <f t="shared" si="1"/>
        <v/>
      </c>
      <c r="I41" s="293"/>
      <c r="J41" s="294"/>
      <c r="K41" s="172"/>
      <c r="L41" s="172"/>
      <c r="M41" s="174" t="str">
        <f t="shared" si="2"/>
        <v/>
      </c>
      <c r="N41" s="293"/>
      <c r="O41" s="294"/>
      <c r="P41" s="172"/>
      <c r="Q41" s="172"/>
      <c r="R41" s="174" t="str">
        <f t="shared" si="3"/>
        <v/>
      </c>
      <c r="S41" s="293"/>
      <c r="T41" s="294"/>
      <c r="U41" s="172"/>
      <c r="V41" s="175"/>
      <c r="W41" s="176" t="str">
        <f t="shared" si="4"/>
        <v/>
      </c>
      <c r="X41" s="276"/>
      <c r="Y41" s="276"/>
      <c r="Z41" s="276"/>
      <c r="AA41" s="276"/>
      <c r="AB41" s="251" t="str">
        <f t="shared" si="0"/>
        <v/>
      </c>
      <c r="AC41" s="251" t="str">
        <f t="shared" si="9"/>
        <v/>
      </c>
      <c r="AD41" s="251" t="str">
        <f t="shared" si="10"/>
        <v/>
      </c>
      <c r="AE41" s="251" t="str">
        <f t="shared" si="11"/>
        <v/>
      </c>
      <c r="AF41" s="25" t="str">
        <f t="shared" si="8"/>
        <v/>
      </c>
    </row>
    <row r="42" spans="1:46" ht="15.6" x14ac:dyDescent="0.25">
      <c r="A42" s="165"/>
      <c r="B42" s="166"/>
      <c r="C42" s="167"/>
      <c r="D42" s="291"/>
      <c r="E42" s="292"/>
      <c r="F42" s="166"/>
      <c r="G42" s="166"/>
      <c r="H42" s="168" t="str">
        <f t="shared" si="1"/>
        <v/>
      </c>
      <c r="I42" s="297"/>
      <c r="J42" s="298"/>
      <c r="K42" s="166"/>
      <c r="L42" s="166"/>
      <c r="M42" s="168" t="str">
        <f t="shared" si="2"/>
        <v/>
      </c>
      <c r="N42" s="291"/>
      <c r="O42" s="292"/>
      <c r="P42" s="166"/>
      <c r="Q42" s="166"/>
      <c r="R42" s="168" t="str">
        <f t="shared" si="3"/>
        <v/>
      </c>
      <c r="S42" s="297"/>
      <c r="T42" s="298"/>
      <c r="U42" s="166"/>
      <c r="V42" s="169"/>
      <c r="W42" s="170" t="str">
        <f t="shared" si="4"/>
        <v/>
      </c>
      <c r="X42" s="275"/>
      <c r="Y42" s="275"/>
      <c r="Z42" s="275"/>
      <c r="AA42" s="275"/>
      <c r="AB42" s="223" t="str">
        <f t="shared" si="0"/>
        <v/>
      </c>
      <c r="AC42" s="223" t="str">
        <f t="shared" si="9"/>
        <v/>
      </c>
      <c r="AD42" s="223" t="str">
        <f t="shared" si="10"/>
        <v/>
      </c>
      <c r="AE42" s="223" t="str">
        <f t="shared" si="11"/>
        <v/>
      </c>
      <c r="AF42" s="25" t="str">
        <f t="shared" si="8"/>
        <v/>
      </c>
    </row>
    <row r="43" spans="1:46" s="44" customFormat="1" ht="15.6" x14ac:dyDescent="0.3">
      <c r="A43" s="171"/>
      <c r="B43" s="172"/>
      <c r="C43" s="173"/>
      <c r="D43" s="293"/>
      <c r="E43" s="294"/>
      <c r="F43" s="172"/>
      <c r="G43" s="172"/>
      <c r="H43" s="174" t="str">
        <f t="shared" si="1"/>
        <v/>
      </c>
      <c r="I43" s="293"/>
      <c r="J43" s="294"/>
      <c r="K43" s="172"/>
      <c r="L43" s="172"/>
      <c r="M43" s="174" t="str">
        <f t="shared" si="2"/>
        <v/>
      </c>
      <c r="N43" s="293"/>
      <c r="O43" s="294"/>
      <c r="P43" s="172"/>
      <c r="Q43" s="172"/>
      <c r="R43" s="174" t="str">
        <f t="shared" si="3"/>
        <v/>
      </c>
      <c r="S43" s="293"/>
      <c r="T43" s="294"/>
      <c r="U43" s="172"/>
      <c r="V43" s="175"/>
      <c r="W43" s="176" t="str">
        <f t="shared" si="4"/>
        <v/>
      </c>
      <c r="X43" s="276"/>
      <c r="Y43" s="276"/>
      <c r="Z43" s="276"/>
      <c r="AA43" s="276"/>
      <c r="AB43" s="251" t="str">
        <f t="shared" si="0"/>
        <v/>
      </c>
      <c r="AC43" s="251" t="str">
        <f t="shared" si="9"/>
        <v/>
      </c>
      <c r="AD43" s="251" t="str">
        <f t="shared" si="10"/>
        <v/>
      </c>
      <c r="AE43" s="251" t="str">
        <f t="shared" si="11"/>
        <v/>
      </c>
      <c r="AF43" s="25" t="str">
        <f t="shared" si="8"/>
        <v/>
      </c>
    </row>
    <row r="44" spans="1:46" ht="15.6" x14ac:dyDescent="0.25">
      <c r="A44" s="165"/>
      <c r="B44" s="166"/>
      <c r="C44" s="167"/>
      <c r="D44" s="291"/>
      <c r="E44" s="292"/>
      <c r="F44" s="166"/>
      <c r="G44" s="166"/>
      <c r="H44" s="168" t="str">
        <f t="shared" si="1"/>
        <v/>
      </c>
      <c r="I44" s="297"/>
      <c r="J44" s="298"/>
      <c r="K44" s="166"/>
      <c r="L44" s="166"/>
      <c r="M44" s="168" t="str">
        <f t="shared" si="2"/>
        <v/>
      </c>
      <c r="N44" s="291"/>
      <c r="O44" s="292"/>
      <c r="P44" s="166"/>
      <c r="Q44" s="166"/>
      <c r="R44" s="168" t="str">
        <f t="shared" si="3"/>
        <v/>
      </c>
      <c r="S44" s="297"/>
      <c r="T44" s="298"/>
      <c r="U44" s="166"/>
      <c r="V44" s="169"/>
      <c r="W44" s="170" t="str">
        <f t="shared" si="4"/>
        <v/>
      </c>
      <c r="X44" s="275"/>
      <c r="Y44" s="275"/>
      <c r="Z44" s="275"/>
      <c r="AA44" s="275"/>
      <c r="AB44" s="223" t="str">
        <f t="shared" si="0"/>
        <v/>
      </c>
      <c r="AC44" s="223" t="str">
        <f t="shared" si="9"/>
        <v/>
      </c>
      <c r="AD44" s="223" t="str">
        <f t="shared" si="10"/>
        <v/>
      </c>
      <c r="AE44" s="223" t="str">
        <f t="shared" si="11"/>
        <v/>
      </c>
      <c r="AF44" s="25" t="str">
        <f t="shared" si="8"/>
        <v/>
      </c>
    </row>
    <row r="45" spans="1:46" s="44" customFormat="1" ht="15.6" x14ac:dyDescent="0.3">
      <c r="A45" s="171"/>
      <c r="B45" s="172"/>
      <c r="C45" s="173"/>
      <c r="D45" s="293"/>
      <c r="E45" s="294"/>
      <c r="F45" s="172"/>
      <c r="G45" s="172"/>
      <c r="H45" s="174" t="str">
        <f t="shared" si="1"/>
        <v/>
      </c>
      <c r="I45" s="293"/>
      <c r="J45" s="294"/>
      <c r="K45" s="172"/>
      <c r="L45" s="172"/>
      <c r="M45" s="174" t="str">
        <f t="shared" si="2"/>
        <v/>
      </c>
      <c r="N45" s="293"/>
      <c r="O45" s="294"/>
      <c r="P45" s="172"/>
      <c r="Q45" s="172"/>
      <c r="R45" s="174" t="str">
        <f t="shared" si="3"/>
        <v/>
      </c>
      <c r="S45" s="293"/>
      <c r="T45" s="294"/>
      <c r="U45" s="172"/>
      <c r="V45" s="175"/>
      <c r="W45" s="176" t="str">
        <f t="shared" si="4"/>
        <v/>
      </c>
      <c r="X45" s="276"/>
      <c r="Y45" s="276"/>
      <c r="Z45" s="276"/>
      <c r="AA45" s="276"/>
      <c r="AB45" s="251" t="str">
        <f t="shared" si="0"/>
        <v/>
      </c>
      <c r="AC45" s="251" t="str">
        <f t="shared" si="9"/>
        <v/>
      </c>
      <c r="AD45" s="251" t="str">
        <f t="shared" si="10"/>
        <v/>
      </c>
      <c r="AE45" s="251" t="str">
        <f t="shared" si="11"/>
        <v/>
      </c>
      <c r="AF45" s="25" t="str">
        <f t="shared" si="8"/>
        <v/>
      </c>
    </row>
    <row r="46" spans="1:46" ht="15.6" x14ac:dyDescent="0.25">
      <c r="A46" s="165"/>
      <c r="B46" s="166"/>
      <c r="C46" s="167"/>
      <c r="D46" s="291"/>
      <c r="E46" s="292"/>
      <c r="F46" s="166"/>
      <c r="G46" s="166"/>
      <c r="H46" s="168" t="str">
        <f t="shared" si="1"/>
        <v/>
      </c>
      <c r="I46" s="297"/>
      <c r="J46" s="298"/>
      <c r="K46" s="166"/>
      <c r="L46" s="166"/>
      <c r="M46" s="168" t="str">
        <f t="shared" si="2"/>
        <v/>
      </c>
      <c r="N46" s="291"/>
      <c r="O46" s="292"/>
      <c r="P46" s="166"/>
      <c r="Q46" s="166"/>
      <c r="R46" s="168" t="str">
        <f t="shared" si="3"/>
        <v/>
      </c>
      <c r="S46" s="297"/>
      <c r="T46" s="298"/>
      <c r="U46" s="166"/>
      <c r="V46" s="169"/>
      <c r="W46" s="170" t="str">
        <f t="shared" si="4"/>
        <v/>
      </c>
      <c r="X46" s="275"/>
      <c r="Y46" s="275"/>
      <c r="Z46" s="275"/>
      <c r="AA46" s="275"/>
      <c r="AB46" s="223" t="str">
        <f t="shared" si="0"/>
        <v/>
      </c>
      <c r="AC46" s="223" t="str">
        <f t="shared" si="9"/>
        <v/>
      </c>
      <c r="AD46" s="223" t="str">
        <f t="shared" si="10"/>
        <v/>
      </c>
      <c r="AE46" s="223" t="str">
        <f t="shared" si="11"/>
        <v/>
      </c>
      <c r="AF46" s="25" t="str">
        <f t="shared" si="8"/>
        <v/>
      </c>
    </row>
    <row r="47" spans="1:46" s="44" customFormat="1" ht="15.6" x14ac:dyDescent="0.3">
      <c r="A47" s="171"/>
      <c r="B47" s="172"/>
      <c r="C47" s="173"/>
      <c r="D47" s="293"/>
      <c r="E47" s="294"/>
      <c r="F47" s="172"/>
      <c r="G47" s="172"/>
      <c r="H47" s="174" t="str">
        <f t="shared" si="1"/>
        <v/>
      </c>
      <c r="I47" s="293"/>
      <c r="J47" s="294"/>
      <c r="K47" s="172"/>
      <c r="L47" s="172"/>
      <c r="M47" s="174" t="str">
        <f t="shared" si="2"/>
        <v/>
      </c>
      <c r="N47" s="293"/>
      <c r="O47" s="294"/>
      <c r="P47" s="172"/>
      <c r="Q47" s="172"/>
      <c r="R47" s="174" t="str">
        <f t="shared" si="3"/>
        <v/>
      </c>
      <c r="S47" s="293"/>
      <c r="T47" s="294"/>
      <c r="U47" s="172"/>
      <c r="V47" s="175"/>
      <c r="W47" s="176" t="str">
        <f t="shared" si="4"/>
        <v/>
      </c>
      <c r="X47" s="276"/>
      <c r="Y47" s="276"/>
      <c r="Z47" s="276"/>
      <c r="AA47" s="276"/>
      <c r="AB47" s="251" t="str">
        <f t="shared" si="0"/>
        <v/>
      </c>
      <c r="AC47" s="251" t="str">
        <f t="shared" si="9"/>
        <v/>
      </c>
      <c r="AD47" s="251" t="str">
        <f t="shared" si="10"/>
        <v/>
      </c>
      <c r="AE47" s="251" t="str">
        <f t="shared" si="11"/>
        <v/>
      </c>
      <c r="AF47" s="25" t="str">
        <f t="shared" si="8"/>
        <v/>
      </c>
    </row>
    <row r="48" spans="1:46" ht="15.6" x14ac:dyDescent="0.25">
      <c r="A48" s="165"/>
      <c r="B48" s="166"/>
      <c r="C48" s="167"/>
      <c r="D48" s="291"/>
      <c r="E48" s="292"/>
      <c r="F48" s="166"/>
      <c r="G48" s="166"/>
      <c r="H48" s="168" t="str">
        <f t="shared" si="1"/>
        <v/>
      </c>
      <c r="I48" s="297"/>
      <c r="J48" s="298"/>
      <c r="K48" s="166"/>
      <c r="L48" s="166"/>
      <c r="M48" s="168" t="str">
        <f t="shared" si="2"/>
        <v/>
      </c>
      <c r="N48" s="291"/>
      <c r="O48" s="292"/>
      <c r="P48" s="166"/>
      <c r="Q48" s="166"/>
      <c r="R48" s="168" t="str">
        <f t="shared" si="3"/>
        <v/>
      </c>
      <c r="S48" s="297"/>
      <c r="T48" s="298"/>
      <c r="U48" s="166"/>
      <c r="V48" s="169"/>
      <c r="W48" s="170" t="str">
        <f t="shared" si="4"/>
        <v/>
      </c>
      <c r="X48" s="275"/>
      <c r="Y48" s="275"/>
      <c r="Z48" s="275"/>
      <c r="AA48" s="275"/>
      <c r="AB48" s="223" t="str">
        <f t="shared" si="0"/>
        <v/>
      </c>
      <c r="AC48" s="223" t="str">
        <f t="shared" si="9"/>
        <v/>
      </c>
      <c r="AD48" s="223" t="str">
        <f t="shared" si="10"/>
        <v/>
      </c>
      <c r="AE48" s="223" t="str">
        <f t="shared" si="11"/>
        <v/>
      </c>
      <c r="AF48" s="25" t="str">
        <f t="shared" si="8"/>
        <v/>
      </c>
    </row>
    <row r="49" spans="1:32" s="44" customFormat="1" ht="15.6" x14ac:dyDescent="0.3">
      <c r="A49" s="171"/>
      <c r="B49" s="172"/>
      <c r="C49" s="173"/>
      <c r="D49" s="293"/>
      <c r="E49" s="294"/>
      <c r="F49" s="172"/>
      <c r="G49" s="172"/>
      <c r="H49" s="174" t="str">
        <f t="shared" si="1"/>
        <v/>
      </c>
      <c r="I49" s="293"/>
      <c r="J49" s="294"/>
      <c r="K49" s="172"/>
      <c r="L49" s="172"/>
      <c r="M49" s="174" t="str">
        <f t="shared" si="2"/>
        <v/>
      </c>
      <c r="N49" s="293"/>
      <c r="O49" s="294"/>
      <c r="P49" s="172"/>
      <c r="Q49" s="172"/>
      <c r="R49" s="174" t="str">
        <f t="shared" si="3"/>
        <v/>
      </c>
      <c r="S49" s="293"/>
      <c r="T49" s="294"/>
      <c r="U49" s="172"/>
      <c r="V49" s="175"/>
      <c r="W49" s="176" t="str">
        <f t="shared" si="4"/>
        <v/>
      </c>
      <c r="X49" s="276"/>
      <c r="Y49" s="276"/>
      <c r="Z49" s="276"/>
      <c r="AA49" s="276"/>
      <c r="AB49" s="251" t="str">
        <f t="shared" si="0"/>
        <v/>
      </c>
      <c r="AC49" s="251" t="str">
        <f t="shared" si="9"/>
        <v/>
      </c>
      <c r="AD49" s="251" t="str">
        <f t="shared" si="10"/>
        <v/>
      </c>
      <c r="AE49" s="251" t="str">
        <f t="shared" si="11"/>
        <v/>
      </c>
      <c r="AF49" s="25" t="str">
        <f t="shared" si="8"/>
        <v/>
      </c>
    </row>
    <row r="50" spans="1:32" ht="15.6" x14ac:dyDescent="0.25">
      <c r="A50" s="165"/>
      <c r="B50" s="166"/>
      <c r="C50" s="167"/>
      <c r="D50" s="291"/>
      <c r="E50" s="292"/>
      <c r="F50" s="166"/>
      <c r="G50" s="166"/>
      <c r="H50" s="168" t="str">
        <f t="shared" si="1"/>
        <v/>
      </c>
      <c r="I50" s="297"/>
      <c r="J50" s="298"/>
      <c r="K50" s="166"/>
      <c r="L50" s="166"/>
      <c r="M50" s="168" t="str">
        <f t="shared" si="2"/>
        <v/>
      </c>
      <c r="N50" s="291"/>
      <c r="O50" s="292"/>
      <c r="P50" s="166"/>
      <c r="Q50" s="166"/>
      <c r="R50" s="168" t="str">
        <f t="shared" si="3"/>
        <v/>
      </c>
      <c r="S50" s="297"/>
      <c r="T50" s="298"/>
      <c r="U50" s="166"/>
      <c r="V50" s="169"/>
      <c r="W50" s="170" t="str">
        <f t="shared" si="4"/>
        <v/>
      </c>
      <c r="X50" s="275"/>
      <c r="Y50" s="275"/>
      <c r="Z50" s="275"/>
      <c r="AA50" s="275"/>
      <c r="AB50" s="223" t="str">
        <f t="shared" si="0"/>
        <v/>
      </c>
      <c r="AC50" s="223" t="str">
        <f t="shared" si="9"/>
        <v/>
      </c>
      <c r="AD50" s="223" t="str">
        <f t="shared" si="10"/>
        <v/>
      </c>
      <c r="AE50" s="223" t="str">
        <f t="shared" si="11"/>
        <v/>
      </c>
      <c r="AF50" s="25" t="str">
        <f t="shared" si="8"/>
        <v/>
      </c>
    </row>
    <row r="51" spans="1:32" s="44" customFormat="1" ht="15.6" x14ac:dyDescent="0.3">
      <c r="A51" s="171"/>
      <c r="B51" s="172"/>
      <c r="C51" s="173"/>
      <c r="D51" s="293"/>
      <c r="E51" s="294"/>
      <c r="F51" s="172"/>
      <c r="G51" s="172"/>
      <c r="H51" s="174" t="str">
        <f t="shared" si="1"/>
        <v/>
      </c>
      <c r="I51" s="293"/>
      <c r="J51" s="294"/>
      <c r="K51" s="172"/>
      <c r="L51" s="172"/>
      <c r="M51" s="174" t="str">
        <f t="shared" si="2"/>
        <v/>
      </c>
      <c r="N51" s="293"/>
      <c r="O51" s="294"/>
      <c r="P51" s="172"/>
      <c r="Q51" s="172"/>
      <c r="R51" s="174" t="str">
        <f t="shared" si="3"/>
        <v/>
      </c>
      <c r="S51" s="293"/>
      <c r="T51" s="294"/>
      <c r="U51" s="172"/>
      <c r="V51" s="175"/>
      <c r="W51" s="176" t="str">
        <f t="shared" si="4"/>
        <v/>
      </c>
      <c r="X51" s="276"/>
      <c r="Y51" s="276"/>
      <c r="Z51" s="276"/>
      <c r="AA51" s="276"/>
      <c r="AB51" s="251" t="str">
        <f t="shared" si="0"/>
        <v/>
      </c>
      <c r="AC51" s="251" t="str">
        <f t="shared" si="9"/>
        <v/>
      </c>
      <c r="AD51" s="251" t="str">
        <f t="shared" si="10"/>
        <v/>
      </c>
      <c r="AE51" s="251" t="str">
        <f t="shared" si="11"/>
        <v/>
      </c>
      <c r="AF51" s="25" t="str">
        <f t="shared" si="8"/>
        <v/>
      </c>
    </row>
    <row r="52" spans="1:32" ht="15.6" x14ac:dyDescent="0.25">
      <c r="A52" s="165"/>
      <c r="B52" s="166"/>
      <c r="C52" s="167"/>
      <c r="D52" s="291"/>
      <c r="E52" s="292"/>
      <c r="F52" s="166"/>
      <c r="G52" s="166"/>
      <c r="H52" s="168" t="str">
        <f t="shared" si="1"/>
        <v/>
      </c>
      <c r="I52" s="297"/>
      <c r="J52" s="298"/>
      <c r="K52" s="166"/>
      <c r="L52" s="166"/>
      <c r="M52" s="168" t="str">
        <f t="shared" si="2"/>
        <v/>
      </c>
      <c r="N52" s="291"/>
      <c r="O52" s="292"/>
      <c r="P52" s="166"/>
      <c r="Q52" s="166"/>
      <c r="R52" s="168" t="str">
        <f t="shared" si="3"/>
        <v/>
      </c>
      <c r="S52" s="297"/>
      <c r="T52" s="298"/>
      <c r="U52" s="166"/>
      <c r="V52" s="169"/>
      <c r="W52" s="170" t="str">
        <f t="shared" si="4"/>
        <v/>
      </c>
      <c r="X52" s="275"/>
      <c r="Y52" s="275"/>
      <c r="Z52" s="275"/>
      <c r="AA52" s="275"/>
      <c r="AB52" s="223" t="str">
        <f t="shared" si="0"/>
        <v/>
      </c>
      <c r="AC52" s="223" t="str">
        <f t="shared" si="9"/>
        <v/>
      </c>
      <c r="AD52" s="223" t="str">
        <f t="shared" si="10"/>
        <v/>
      </c>
      <c r="AE52" s="223" t="str">
        <f t="shared" si="11"/>
        <v/>
      </c>
      <c r="AF52" s="25" t="str">
        <f t="shared" si="8"/>
        <v/>
      </c>
    </row>
    <row r="53" spans="1:32" s="44" customFormat="1" ht="15.6" x14ac:dyDescent="0.3">
      <c r="A53" s="171"/>
      <c r="B53" s="172"/>
      <c r="C53" s="173"/>
      <c r="D53" s="293"/>
      <c r="E53" s="294"/>
      <c r="F53" s="172"/>
      <c r="G53" s="172"/>
      <c r="H53" s="174" t="str">
        <f t="shared" si="1"/>
        <v/>
      </c>
      <c r="I53" s="293"/>
      <c r="J53" s="294"/>
      <c r="K53" s="172"/>
      <c r="L53" s="172"/>
      <c r="M53" s="174" t="str">
        <f t="shared" si="2"/>
        <v/>
      </c>
      <c r="N53" s="293"/>
      <c r="O53" s="294"/>
      <c r="P53" s="172"/>
      <c r="Q53" s="172"/>
      <c r="R53" s="174" t="str">
        <f t="shared" si="3"/>
        <v/>
      </c>
      <c r="S53" s="293"/>
      <c r="T53" s="294"/>
      <c r="U53" s="172"/>
      <c r="V53" s="175"/>
      <c r="W53" s="176" t="str">
        <f t="shared" si="4"/>
        <v/>
      </c>
      <c r="X53" s="276"/>
      <c r="Y53" s="276"/>
      <c r="Z53" s="276"/>
      <c r="AA53" s="276"/>
      <c r="AB53" s="251" t="str">
        <f t="shared" si="0"/>
        <v/>
      </c>
      <c r="AC53" s="251" t="str">
        <f t="shared" si="9"/>
        <v/>
      </c>
      <c r="AD53" s="251" t="str">
        <f t="shared" si="10"/>
        <v/>
      </c>
      <c r="AE53" s="251" t="str">
        <f t="shared" si="11"/>
        <v/>
      </c>
      <c r="AF53" s="25" t="str">
        <f t="shared" si="8"/>
        <v/>
      </c>
    </row>
    <row r="54" spans="1:32" ht="15.6" x14ac:dyDescent="0.25">
      <c r="A54" s="165"/>
      <c r="B54" s="166"/>
      <c r="C54" s="167"/>
      <c r="D54" s="291"/>
      <c r="E54" s="292"/>
      <c r="F54" s="166"/>
      <c r="G54" s="166"/>
      <c r="H54" s="168" t="str">
        <f t="shared" si="1"/>
        <v/>
      </c>
      <c r="I54" s="297"/>
      <c r="J54" s="298"/>
      <c r="K54" s="166"/>
      <c r="L54" s="166"/>
      <c r="M54" s="168" t="str">
        <f t="shared" si="2"/>
        <v/>
      </c>
      <c r="N54" s="291"/>
      <c r="O54" s="292"/>
      <c r="P54" s="166"/>
      <c r="Q54" s="166"/>
      <c r="R54" s="168" t="str">
        <f t="shared" si="3"/>
        <v/>
      </c>
      <c r="S54" s="297"/>
      <c r="T54" s="298"/>
      <c r="U54" s="166"/>
      <c r="V54" s="169"/>
      <c r="W54" s="170" t="str">
        <f t="shared" si="4"/>
        <v/>
      </c>
      <c r="X54" s="275"/>
      <c r="Y54" s="275"/>
      <c r="Z54" s="275"/>
      <c r="AA54" s="275"/>
      <c r="AB54" s="223" t="str">
        <f t="shared" si="0"/>
        <v/>
      </c>
      <c r="AC54" s="223" t="str">
        <f t="shared" si="9"/>
        <v/>
      </c>
      <c r="AD54" s="223" t="str">
        <f t="shared" si="10"/>
        <v/>
      </c>
      <c r="AE54" s="223" t="str">
        <f t="shared" si="11"/>
        <v/>
      </c>
      <c r="AF54" s="25" t="str">
        <f t="shared" si="8"/>
        <v/>
      </c>
    </row>
    <row r="55" spans="1:32" s="44" customFormat="1" ht="15.6" x14ac:dyDescent="0.3">
      <c r="A55" s="171"/>
      <c r="B55" s="172"/>
      <c r="C55" s="173"/>
      <c r="D55" s="293"/>
      <c r="E55" s="294"/>
      <c r="F55" s="172"/>
      <c r="G55" s="172"/>
      <c r="H55" s="174" t="str">
        <f t="shared" si="1"/>
        <v/>
      </c>
      <c r="I55" s="293"/>
      <c r="J55" s="294"/>
      <c r="K55" s="172"/>
      <c r="L55" s="172"/>
      <c r="M55" s="174" t="str">
        <f t="shared" si="2"/>
        <v/>
      </c>
      <c r="N55" s="293"/>
      <c r="O55" s="294"/>
      <c r="P55" s="172"/>
      <c r="Q55" s="172"/>
      <c r="R55" s="174" t="str">
        <f t="shared" si="3"/>
        <v/>
      </c>
      <c r="S55" s="293"/>
      <c r="T55" s="294"/>
      <c r="U55" s="172"/>
      <c r="V55" s="175"/>
      <c r="W55" s="176" t="str">
        <f t="shared" si="4"/>
        <v/>
      </c>
      <c r="X55" s="276"/>
      <c r="Y55" s="276"/>
      <c r="Z55" s="276"/>
      <c r="AA55" s="276"/>
      <c r="AB55" s="251" t="str">
        <f t="shared" si="0"/>
        <v/>
      </c>
      <c r="AC55" s="251" t="str">
        <f t="shared" si="9"/>
        <v/>
      </c>
      <c r="AD55" s="251" t="str">
        <f t="shared" si="10"/>
        <v/>
      </c>
      <c r="AE55" s="251" t="str">
        <f t="shared" si="11"/>
        <v/>
      </c>
      <c r="AF55" s="25" t="str">
        <f t="shared" si="8"/>
        <v/>
      </c>
    </row>
    <row r="56" spans="1:32" ht="15.6" x14ac:dyDescent="0.25">
      <c r="A56" s="165"/>
      <c r="B56" s="166"/>
      <c r="C56" s="167"/>
      <c r="D56" s="291"/>
      <c r="E56" s="292"/>
      <c r="F56" s="166"/>
      <c r="G56" s="166"/>
      <c r="H56" s="168" t="str">
        <f t="shared" si="1"/>
        <v/>
      </c>
      <c r="I56" s="297"/>
      <c r="J56" s="298"/>
      <c r="K56" s="166"/>
      <c r="L56" s="166"/>
      <c r="M56" s="168" t="str">
        <f t="shared" si="2"/>
        <v/>
      </c>
      <c r="N56" s="291"/>
      <c r="O56" s="292"/>
      <c r="P56" s="166"/>
      <c r="Q56" s="166"/>
      <c r="R56" s="168" t="str">
        <f t="shared" si="3"/>
        <v/>
      </c>
      <c r="S56" s="297"/>
      <c r="T56" s="298"/>
      <c r="U56" s="166"/>
      <c r="V56" s="169"/>
      <c r="W56" s="170" t="str">
        <f t="shared" si="4"/>
        <v/>
      </c>
      <c r="X56" s="275"/>
      <c r="Y56" s="275"/>
      <c r="Z56" s="275"/>
      <c r="AA56" s="275"/>
      <c r="AB56" s="223" t="str">
        <f t="shared" si="0"/>
        <v/>
      </c>
      <c r="AC56" s="223" t="str">
        <f t="shared" si="9"/>
        <v/>
      </c>
      <c r="AD56" s="223" t="str">
        <f t="shared" si="10"/>
        <v/>
      </c>
      <c r="AE56" s="223" t="str">
        <f t="shared" si="11"/>
        <v/>
      </c>
      <c r="AF56" s="25" t="str">
        <f t="shared" si="8"/>
        <v/>
      </c>
    </row>
    <row r="57" spans="1:32" s="44" customFormat="1" ht="15.6" x14ac:dyDescent="0.3">
      <c r="A57" s="171"/>
      <c r="B57" s="172"/>
      <c r="C57" s="173"/>
      <c r="D57" s="293"/>
      <c r="E57" s="294"/>
      <c r="F57" s="172"/>
      <c r="G57" s="172"/>
      <c r="H57" s="174" t="str">
        <f t="shared" si="1"/>
        <v/>
      </c>
      <c r="I57" s="293"/>
      <c r="J57" s="294"/>
      <c r="K57" s="172"/>
      <c r="L57" s="172"/>
      <c r="M57" s="174" t="str">
        <f t="shared" si="2"/>
        <v/>
      </c>
      <c r="N57" s="293"/>
      <c r="O57" s="294"/>
      <c r="P57" s="172"/>
      <c r="Q57" s="172"/>
      <c r="R57" s="174" t="str">
        <f t="shared" si="3"/>
        <v/>
      </c>
      <c r="S57" s="293"/>
      <c r="T57" s="294"/>
      <c r="U57" s="172"/>
      <c r="V57" s="175"/>
      <c r="W57" s="176" t="str">
        <f t="shared" si="4"/>
        <v/>
      </c>
      <c r="X57" s="276"/>
      <c r="Y57" s="276"/>
      <c r="Z57" s="276"/>
      <c r="AA57" s="276"/>
      <c r="AB57" s="251" t="str">
        <f t="shared" si="0"/>
        <v/>
      </c>
      <c r="AC57" s="251" t="str">
        <f t="shared" si="9"/>
        <v/>
      </c>
      <c r="AD57" s="251" t="str">
        <f t="shared" si="10"/>
        <v/>
      </c>
      <c r="AE57" s="251" t="str">
        <f t="shared" si="11"/>
        <v/>
      </c>
      <c r="AF57" s="25" t="str">
        <f t="shared" si="8"/>
        <v/>
      </c>
    </row>
    <row r="58" spans="1:32" ht="15.6" x14ac:dyDescent="0.25">
      <c r="A58" s="165"/>
      <c r="B58" s="166"/>
      <c r="C58" s="167"/>
      <c r="D58" s="291"/>
      <c r="E58" s="292"/>
      <c r="F58" s="166"/>
      <c r="G58" s="166"/>
      <c r="H58" s="168" t="str">
        <f t="shared" si="1"/>
        <v/>
      </c>
      <c r="I58" s="297"/>
      <c r="J58" s="298"/>
      <c r="K58" s="166"/>
      <c r="L58" s="166"/>
      <c r="M58" s="168" t="str">
        <f t="shared" si="2"/>
        <v/>
      </c>
      <c r="N58" s="291"/>
      <c r="O58" s="292"/>
      <c r="P58" s="166"/>
      <c r="Q58" s="166"/>
      <c r="R58" s="168" t="str">
        <f t="shared" si="3"/>
        <v/>
      </c>
      <c r="S58" s="297"/>
      <c r="T58" s="298"/>
      <c r="U58" s="166"/>
      <c r="V58" s="169"/>
      <c r="W58" s="170" t="str">
        <f t="shared" si="4"/>
        <v/>
      </c>
      <c r="X58" s="275"/>
      <c r="Y58" s="275"/>
      <c r="Z58" s="275"/>
      <c r="AA58" s="275"/>
      <c r="AB58" s="223" t="str">
        <f t="shared" si="0"/>
        <v/>
      </c>
      <c r="AC58" s="223" t="str">
        <f t="shared" si="9"/>
        <v/>
      </c>
      <c r="AD58" s="223" t="str">
        <f t="shared" si="10"/>
        <v/>
      </c>
      <c r="AE58" s="223" t="str">
        <f t="shared" si="11"/>
        <v/>
      </c>
      <c r="AF58" s="25" t="str">
        <f t="shared" si="8"/>
        <v/>
      </c>
    </row>
    <row r="59" spans="1:32" s="44" customFormat="1" ht="15.6" x14ac:dyDescent="0.3">
      <c r="A59" s="171"/>
      <c r="B59" s="172"/>
      <c r="C59" s="173"/>
      <c r="D59" s="293"/>
      <c r="E59" s="294"/>
      <c r="F59" s="172"/>
      <c r="G59" s="172"/>
      <c r="H59" s="174" t="str">
        <f t="shared" si="1"/>
        <v/>
      </c>
      <c r="I59" s="293"/>
      <c r="J59" s="294"/>
      <c r="K59" s="172"/>
      <c r="L59" s="172"/>
      <c r="M59" s="174" t="str">
        <f t="shared" si="2"/>
        <v/>
      </c>
      <c r="N59" s="293"/>
      <c r="O59" s="294"/>
      <c r="P59" s="172"/>
      <c r="Q59" s="172"/>
      <c r="R59" s="174" t="str">
        <f t="shared" si="3"/>
        <v/>
      </c>
      <c r="S59" s="293"/>
      <c r="T59" s="294"/>
      <c r="U59" s="172"/>
      <c r="V59" s="175"/>
      <c r="W59" s="176" t="str">
        <f t="shared" si="4"/>
        <v/>
      </c>
      <c r="X59" s="276"/>
      <c r="Y59" s="276"/>
      <c r="Z59" s="276"/>
      <c r="AA59" s="276"/>
      <c r="AB59" s="251" t="str">
        <f t="shared" si="0"/>
        <v/>
      </c>
      <c r="AC59" s="251" t="str">
        <f t="shared" si="9"/>
        <v/>
      </c>
      <c r="AD59" s="251" t="str">
        <f t="shared" si="10"/>
        <v/>
      </c>
      <c r="AE59" s="251" t="str">
        <f t="shared" si="11"/>
        <v/>
      </c>
      <c r="AF59" s="25" t="str">
        <f t="shared" si="8"/>
        <v/>
      </c>
    </row>
    <row r="60" spans="1:32" ht="15.6" x14ac:dyDescent="0.25">
      <c r="A60" s="165"/>
      <c r="B60" s="166"/>
      <c r="C60" s="167"/>
      <c r="D60" s="291"/>
      <c r="E60" s="292"/>
      <c r="F60" s="166"/>
      <c r="G60" s="166"/>
      <c r="H60" s="168" t="str">
        <f t="shared" si="1"/>
        <v/>
      </c>
      <c r="I60" s="297"/>
      <c r="J60" s="298"/>
      <c r="K60" s="166"/>
      <c r="L60" s="166"/>
      <c r="M60" s="168" t="str">
        <f t="shared" si="2"/>
        <v/>
      </c>
      <c r="N60" s="291"/>
      <c r="O60" s="292"/>
      <c r="P60" s="166"/>
      <c r="Q60" s="166"/>
      <c r="R60" s="168" t="str">
        <f t="shared" si="3"/>
        <v/>
      </c>
      <c r="S60" s="297"/>
      <c r="T60" s="298"/>
      <c r="U60" s="166"/>
      <c r="V60" s="169"/>
      <c r="W60" s="170" t="str">
        <f t="shared" si="4"/>
        <v/>
      </c>
      <c r="X60" s="275"/>
      <c r="Y60" s="275"/>
      <c r="Z60" s="275"/>
      <c r="AA60" s="275"/>
      <c r="AB60" s="223" t="str">
        <f t="shared" si="0"/>
        <v/>
      </c>
      <c r="AC60" s="223" t="str">
        <f t="shared" si="9"/>
        <v/>
      </c>
      <c r="AD60" s="223" t="str">
        <f t="shared" si="10"/>
        <v/>
      </c>
      <c r="AE60" s="223" t="str">
        <f t="shared" si="11"/>
        <v/>
      </c>
      <c r="AF60" s="25" t="str">
        <f t="shared" si="8"/>
        <v/>
      </c>
    </row>
    <row r="61" spans="1:32" s="44" customFormat="1" ht="15.6" x14ac:dyDescent="0.3">
      <c r="A61" s="171"/>
      <c r="B61" s="172"/>
      <c r="C61" s="173"/>
      <c r="D61" s="293"/>
      <c r="E61" s="294"/>
      <c r="F61" s="172"/>
      <c r="G61" s="172"/>
      <c r="H61" s="174" t="str">
        <f t="shared" si="1"/>
        <v/>
      </c>
      <c r="I61" s="293"/>
      <c r="J61" s="294"/>
      <c r="K61" s="172"/>
      <c r="L61" s="172"/>
      <c r="M61" s="174" t="str">
        <f t="shared" si="2"/>
        <v/>
      </c>
      <c r="N61" s="293"/>
      <c r="O61" s="294"/>
      <c r="P61" s="172"/>
      <c r="Q61" s="172"/>
      <c r="R61" s="174" t="str">
        <f t="shared" si="3"/>
        <v/>
      </c>
      <c r="S61" s="293"/>
      <c r="T61" s="294"/>
      <c r="U61" s="172"/>
      <c r="V61" s="175"/>
      <c r="W61" s="176" t="str">
        <f t="shared" si="4"/>
        <v/>
      </c>
      <c r="X61" s="276"/>
      <c r="Y61" s="276"/>
      <c r="Z61" s="276"/>
      <c r="AA61" s="276"/>
      <c r="AB61" s="251" t="str">
        <f t="shared" si="0"/>
        <v/>
      </c>
      <c r="AC61" s="251" t="str">
        <f t="shared" si="9"/>
        <v/>
      </c>
      <c r="AD61" s="251" t="str">
        <f t="shared" si="10"/>
        <v/>
      </c>
      <c r="AE61" s="251" t="str">
        <f t="shared" si="11"/>
        <v/>
      </c>
      <c r="AF61" s="25" t="str">
        <f t="shared" si="8"/>
        <v/>
      </c>
    </row>
    <row r="62" spans="1:32" ht="15.6" x14ac:dyDescent="0.25">
      <c r="A62" s="165"/>
      <c r="B62" s="166"/>
      <c r="C62" s="167"/>
      <c r="D62" s="291"/>
      <c r="E62" s="292"/>
      <c r="F62" s="166"/>
      <c r="G62" s="166"/>
      <c r="H62" s="168" t="str">
        <f t="shared" si="1"/>
        <v/>
      </c>
      <c r="I62" s="297"/>
      <c r="J62" s="298"/>
      <c r="K62" s="166"/>
      <c r="L62" s="166"/>
      <c r="M62" s="168" t="str">
        <f t="shared" si="2"/>
        <v/>
      </c>
      <c r="N62" s="291"/>
      <c r="O62" s="292"/>
      <c r="P62" s="166"/>
      <c r="Q62" s="166"/>
      <c r="R62" s="168" t="str">
        <f t="shared" si="3"/>
        <v/>
      </c>
      <c r="S62" s="297"/>
      <c r="T62" s="298"/>
      <c r="U62" s="166"/>
      <c r="V62" s="169"/>
      <c r="W62" s="170" t="str">
        <f t="shared" si="4"/>
        <v/>
      </c>
      <c r="X62" s="275"/>
      <c r="Y62" s="275"/>
      <c r="Z62" s="275"/>
      <c r="AA62" s="275"/>
      <c r="AB62" s="223" t="str">
        <f t="shared" si="0"/>
        <v/>
      </c>
      <c r="AC62" s="223" t="str">
        <f t="shared" si="9"/>
        <v/>
      </c>
      <c r="AD62" s="223" t="str">
        <f t="shared" si="10"/>
        <v/>
      </c>
      <c r="AE62" s="223" t="str">
        <f t="shared" si="11"/>
        <v/>
      </c>
      <c r="AF62" s="25" t="str">
        <f t="shared" si="8"/>
        <v/>
      </c>
    </row>
    <row r="63" spans="1:32" s="44" customFormat="1" ht="15.6" x14ac:dyDescent="0.3">
      <c r="A63" s="171"/>
      <c r="B63" s="172"/>
      <c r="C63" s="173"/>
      <c r="D63" s="293"/>
      <c r="E63" s="294"/>
      <c r="F63" s="172"/>
      <c r="G63" s="172"/>
      <c r="H63" s="174" t="str">
        <f t="shared" si="1"/>
        <v/>
      </c>
      <c r="I63" s="293"/>
      <c r="J63" s="294"/>
      <c r="K63" s="172"/>
      <c r="L63" s="172"/>
      <c r="M63" s="174" t="str">
        <f t="shared" si="2"/>
        <v/>
      </c>
      <c r="N63" s="293"/>
      <c r="O63" s="294"/>
      <c r="P63" s="172"/>
      <c r="Q63" s="172"/>
      <c r="R63" s="174" t="str">
        <f t="shared" si="3"/>
        <v/>
      </c>
      <c r="S63" s="293"/>
      <c r="T63" s="294"/>
      <c r="U63" s="172"/>
      <c r="V63" s="175"/>
      <c r="W63" s="176" t="str">
        <f t="shared" si="4"/>
        <v/>
      </c>
      <c r="X63" s="276"/>
      <c r="Y63" s="276"/>
      <c r="Z63" s="276"/>
      <c r="AA63" s="276"/>
      <c r="AB63" s="251" t="str">
        <f t="shared" si="0"/>
        <v/>
      </c>
      <c r="AC63" s="251" t="str">
        <f t="shared" si="9"/>
        <v/>
      </c>
      <c r="AD63" s="251" t="str">
        <f t="shared" si="10"/>
        <v/>
      </c>
      <c r="AE63" s="251" t="str">
        <f t="shared" si="11"/>
        <v/>
      </c>
      <c r="AF63" s="25" t="str">
        <f t="shared" si="8"/>
        <v/>
      </c>
    </row>
    <row r="64" spans="1:32" ht="15.6" x14ac:dyDescent="0.25">
      <c r="A64" s="165"/>
      <c r="B64" s="166"/>
      <c r="C64" s="167"/>
      <c r="D64" s="291"/>
      <c r="E64" s="292"/>
      <c r="F64" s="166"/>
      <c r="G64" s="166"/>
      <c r="H64" s="168" t="str">
        <f t="shared" si="1"/>
        <v/>
      </c>
      <c r="I64" s="297"/>
      <c r="J64" s="298"/>
      <c r="K64" s="166"/>
      <c r="L64" s="166"/>
      <c r="M64" s="168" t="str">
        <f t="shared" si="2"/>
        <v/>
      </c>
      <c r="N64" s="291"/>
      <c r="O64" s="292"/>
      <c r="P64" s="166"/>
      <c r="Q64" s="166"/>
      <c r="R64" s="168" t="str">
        <f t="shared" si="3"/>
        <v/>
      </c>
      <c r="S64" s="297"/>
      <c r="T64" s="298"/>
      <c r="U64" s="166"/>
      <c r="V64" s="169"/>
      <c r="W64" s="170" t="str">
        <f t="shared" si="4"/>
        <v/>
      </c>
      <c r="X64" s="275"/>
      <c r="Y64" s="275"/>
      <c r="Z64" s="275"/>
      <c r="AA64" s="275"/>
      <c r="AB64" s="223" t="str">
        <f t="shared" si="0"/>
        <v/>
      </c>
      <c r="AC64" s="223" t="str">
        <f t="shared" si="9"/>
        <v/>
      </c>
      <c r="AD64" s="223" t="str">
        <f t="shared" si="10"/>
        <v/>
      </c>
      <c r="AE64" s="223" t="str">
        <f t="shared" si="11"/>
        <v/>
      </c>
      <c r="AF64" s="25" t="str">
        <f t="shared" si="8"/>
        <v/>
      </c>
    </row>
    <row r="65" spans="1:32" s="44" customFormat="1" ht="15.6" x14ac:dyDescent="0.3">
      <c r="A65" s="171"/>
      <c r="B65" s="172"/>
      <c r="C65" s="173"/>
      <c r="D65" s="293"/>
      <c r="E65" s="294"/>
      <c r="F65" s="172"/>
      <c r="G65" s="172"/>
      <c r="H65" s="174" t="str">
        <f t="shared" si="1"/>
        <v/>
      </c>
      <c r="I65" s="293"/>
      <c r="J65" s="294"/>
      <c r="K65" s="172"/>
      <c r="L65" s="172"/>
      <c r="M65" s="174" t="str">
        <f t="shared" si="2"/>
        <v/>
      </c>
      <c r="N65" s="293"/>
      <c r="O65" s="294"/>
      <c r="P65" s="172"/>
      <c r="Q65" s="172"/>
      <c r="R65" s="174" t="str">
        <f t="shared" si="3"/>
        <v/>
      </c>
      <c r="S65" s="293"/>
      <c r="T65" s="294"/>
      <c r="U65" s="172"/>
      <c r="V65" s="175"/>
      <c r="W65" s="176" t="str">
        <f t="shared" si="4"/>
        <v/>
      </c>
      <c r="X65" s="276"/>
      <c r="Y65" s="276"/>
      <c r="Z65" s="276"/>
      <c r="AA65" s="276"/>
      <c r="AB65" s="251" t="str">
        <f t="shared" si="0"/>
        <v/>
      </c>
      <c r="AC65" s="251" t="str">
        <f t="shared" si="9"/>
        <v/>
      </c>
      <c r="AD65" s="251" t="str">
        <f t="shared" si="10"/>
        <v/>
      </c>
      <c r="AE65" s="251" t="str">
        <f t="shared" si="11"/>
        <v/>
      </c>
      <c r="AF65" s="25" t="str">
        <f t="shared" si="8"/>
        <v/>
      </c>
    </row>
    <row r="66" spans="1:32" ht="15.6" x14ac:dyDescent="0.25">
      <c r="A66" s="165"/>
      <c r="B66" s="166"/>
      <c r="C66" s="167"/>
      <c r="D66" s="291"/>
      <c r="E66" s="292"/>
      <c r="F66" s="166"/>
      <c r="G66" s="166"/>
      <c r="H66" s="168" t="str">
        <f t="shared" si="1"/>
        <v/>
      </c>
      <c r="I66" s="297"/>
      <c r="J66" s="298"/>
      <c r="K66" s="166"/>
      <c r="L66" s="166"/>
      <c r="M66" s="168" t="str">
        <f t="shared" si="2"/>
        <v/>
      </c>
      <c r="N66" s="291"/>
      <c r="O66" s="292"/>
      <c r="P66" s="166"/>
      <c r="Q66" s="166"/>
      <c r="R66" s="168" t="str">
        <f t="shared" si="3"/>
        <v/>
      </c>
      <c r="S66" s="297"/>
      <c r="T66" s="298"/>
      <c r="U66" s="166"/>
      <c r="V66" s="169"/>
      <c r="W66" s="170" t="str">
        <f t="shared" si="4"/>
        <v/>
      </c>
      <c r="X66" s="275"/>
      <c r="Y66" s="275"/>
      <c r="Z66" s="275"/>
      <c r="AA66" s="275"/>
      <c r="AB66" s="223" t="str">
        <f t="shared" si="0"/>
        <v/>
      </c>
      <c r="AC66" s="223" t="str">
        <f t="shared" si="9"/>
        <v/>
      </c>
      <c r="AD66" s="223" t="str">
        <f t="shared" si="10"/>
        <v/>
      </c>
      <c r="AE66" s="223" t="str">
        <f t="shared" si="11"/>
        <v/>
      </c>
      <c r="AF66" s="25" t="str">
        <f t="shared" si="8"/>
        <v/>
      </c>
    </row>
    <row r="67" spans="1:32" s="44" customFormat="1" ht="15.6" x14ac:dyDescent="0.3">
      <c r="A67" s="171"/>
      <c r="B67" s="172"/>
      <c r="C67" s="173"/>
      <c r="D67" s="293"/>
      <c r="E67" s="294"/>
      <c r="F67" s="172"/>
      <c r="G67" s="172"/>
      <c r="H67" s="174" t="str">
        <f t="shared" si="1"/>
        <v/>
      </c>
      <c r="I67" s="293"/>
      <c r="J67" s="294"/>
      <c r="K67" s="172"/>
      <c r="L67" s="172"/>
      <c r="M67" s="174" t="str">
        <f t="shared" si="2"/>
        <v/>
      </c>
      <c r="N67" s="293"/>
      <c r="O67" s="294"/>
      <c r="P67" s="172"/>
      <c r="Q67" s="172"/>
      <c r="R67" s="174" t="str">
        <f t="shared" si="3"/>
        <v/>
      </c>
      <c r="S67" s="293"/>
      <c r="T67" s="294"/>
      <c r="U67" s="172"/>
      <c r="V67" s="175"/>
      <c r="W67" s="176" t="str">
        <f t="shared" si="4"/>
        <v/>
      </c>
      <c r="X67" s="276"/>
      <c r="Y67" s="276"/>
      <c r="Z67" s="276"/>
      <c r="AA67" s="276"/>
      <c r="AB67" s="251" t="str">
        <f t="shared" si="0"/>
        <v/>
      </c>
      <c r="AC67" s="251" t="str">
        <f t="shared" si="9"/>
        <v/>
      </c>
      <c r="AD67" s="251" t="str">
        <f t="shared" si="10"/>
        <v/>
      </c>
      <c r="AE67" s="251" t="str">
        <f t="shared" si="11"/>
        <v/>
      </c>
      <c r="AF67" s="25" t="str">
        <f t="shared" si="8"/>
        <v/>
      </c>
    </row>
    <row r="68" spans="1:32" ht="15.6" x14ac:dyDescent="0.25">
      <c r="A68" s="165"/>
      <c r="B68" s="166"/>
      <c r="C68" s="167"/>
      <c r="D68" s="291"/>
      <c r="E68" s="292"/>
      <c r="F68" s="166"/>
      <c r="G68" s="166"/>
      <c r="H68" s="168" t="str">
        <f t="shared" si="1"/>
        <v/>
      </c>
      <c r="I68" s="297"/>
      <c r="J68" s="298"/>
      <c r="K68" s="166"/>
      <c r="L68" s="166"/>
      <c r="M68" s="168" t="str">
        <f t="shared" si="2"/>
        <v/>
      </c>
      <c r="N68" s="291"/>
      <c r="O68" s="292"/>
      <c r="P68" s="166"/>
      <c r="Q68" s="166"/>
      <c r="R68" s="168" t="str">
        <f t="shared" si="3"/>
        <v/>
      </c>
      <c r="S68" s="297"/>
      <c r="T68" s="298"/>
      <c r="U68" s="166"/>
      <c r="V68" s="169"/>
      <c r="W68" s="170" t="str">
        <f t="shared" si="4"/>
        <v/>
      </c>
      <c r="X68" s="275"/>
      <c r="Y68" s="275"/>
      <c r="Z68" s="275"/>
      <c r="AA68" s="275"/>
      <c r="AB68" s="223" t="str">
        <f t="shared" si="0"/>
        <v/>
      </c>
      <c r="AC68" s="223" t="str">
        <f t="shared" si="9"/>
        <v/>
      </c>
      <c r="AD68" s="223" t="str">
        <f t="shared" si="10"/>
        <v/>
      </c>
      <c r="AE68" s="223" t="str">
        <f t="shared" si="11"/>
        <v/>
      </c>
      <c r="AF68" s="25" t="str">
        <f t="shared" si="8"/>
        <v/>
      </c>
    </row>
    <row r="69" spans="1:32" s="44" customFormat="1" ht="15.6" x14ac:dyDescent="0.3">
      <c r="A69" s="171"/>
      <c r="B69" s="172"/>
      <c r="C69" s="173"/>
      <c r="D69" s="293"/>
      <c r="E69" s="294"/>
      <c r="F69" s="172"/>
      <c r="G69" s="172"/>
      <c r="H69" s="174" t="str">
        <f t="shared" si="1"/>
        <v/>
      </c>
      <c r="I69" s="293"/>
      <c r="J69" s="294"/>
      <c r="K69" s="172"/>
      <c r="L69" s="172"/>
      <c r="M69" s="174" t="str">
        <f t="shared" si="2"/>
        <v/>
      </c>
      <c r="N69" s="293"/>
      <c r="O69" s="294"/>
      <c r="P69" s="172"/>
      <c r="Q69" s="172"/>
      <c r="R69" s="174" t="str">
        <f t="shared" si="3"/>
        <v/>
      </c>
      <c r="S69" s="293"/>
      <c r="T69" s="294"/>
      <c r="U69" s="172"/>
      <c r="V69" s="175"/>
      <c r="W69" s="176" t="str">
        <f t="shared" si="4"/>
        <v/>
      </c>
      <c r="X69" s="276"/>
      <c r="Y69" s="276"/>
      <c r="Z69" s="276"/>
      <c r="AA69" s="276"/>
      <c r="AB69" s="251" t="str">
        <f t="shared" si="0"/>
        <v/>
      </c>
      <c r="AC69" s="251" t="str">
        <f t="shared" si="9"/>
        <v/>
      </c>
      <c r="AD69" s="251" t="str">
        <f t="shared" si="10"/>
        <v/>
      </c>
      <c r="AE69" s="251" t="str">
        <f t="shared" si="11"/>
        <v/>
      </c>
      <c r="AF69" s="25" t="str">
        <f t="shared" si="8"/>
        <v/>
      </c>
    </row>
    <row r="70" spans="1:32" ht="15.6" x14ac:dyDescent="0.25">
      <c r="A70" s="165"/>
      <c r="B70" s="166"/>
      <c r="C70" s="167"/>
      <c r="D70" s="291"/>
      <c r="E70" s="292"/>
      <c r="F70" s="166"/>
      <c r="G70" s="166"/>
      <c r="H70" s="168" t="str">
        <f t="shared" si="1"/>
        <v/>
      </c>
      <c r="I70" s="297"/>
      <c r="J70" s="298"/>
      <c r="K70" s="166"/>
      <c r="L70" s="166"/>
      <c r="M70" s="168" t="str">
        <f t="shared" si="2"/>
        <v/>
      </c>
      <c r="N70" s="291"/>
      <c r="O70" s="292"/>
      <c r="P70" s="166"/>
      <c r="Q70" s="166"/>
      <c r="R70" s="168" t="str">
        <f t="shared" si="3"/>
        <v/>
      </c>
      <c r="S70" s="297"/>
      <c r="T70" s="298"/>
      <c r="U70" s="166"/>
      <c r="V70" s="169"/>
      <c r="W70" s="170" t="str">
        <f t="shared" si="4"/>
        <v/>
      </c>
      <c r="X70" s="275"/>
      <c r="Y70" s="275"/>
      <c r="Z70" s="275"/>
      <c r="AA70" s="275"/>
      <c r="AB70" s="223" t="str">
        <f t="shared" ref="AB70:AB133" si="29">IF(D70="","",D70)</f>
        <v/>
      </c>
      <c r="AC70" s="223" t="str">
        <f t="shared" si="9"/>
        <v/>
      </c>
      <c r="AD70" s="223" t="str">
        <f t="shared" si="10"/>
        <v/>
      </c>
      <c r="AE70" s="223" t="str">
        <f t="shared" si="11"/>
        <v/>
      </c>
      <c r="AF70" s="25" t="str">
        <f t="shared" si="8"/>
        <v/>
      </c>
    </row>
    <row r="71" spans="1:32" s="44" customFormat="1" ht="15.6" x14ac:dyDescent="0.3">
      <c r="A71" s="171"/>
      <c r="B71" s="172"/>
      <c r="C71" s="173"/>
      <c r="D71" s="293"/>
      <c r="E71" s="294"/>
      <c r="F71" s="172"/>
      <c r="G71" s="172"/>
      <c r="H71" s="174" t="str">
        <f t="shared" ref="H71:H134" si="30">IF(C71="","",IF(D71="","N/A",IF(AND(S71="",N71="",I71=""),"N/A",IF(AND(I71="",N71=""),D71-S71,IF(I71="",D71-N71,D71-I71)))))</f>
        <v/>
      </c>
      <c r="I71" s="293"/>
      <c r="J71" s="294"/>
      <c r="K71" s="172"/>
      <c r="L71" s="172"/>
      <c r="M71" s="174" t="str">
        <f t="shared" ref="M71:M134" si="31">IF(C71="","",IF(I71="","N/A",IF(AND(S71="",N71=""),"N/A",IF(N71="",I71-S71,I71-N71))))</f>
        <v/>
      </c>
      <c r="N71" s="293"/>
      <c r="O71" s="294"/>
      <c r="P71" s="172"/>
      <c r="Q71" s="172"/>
      <c r="R71" s="174" t="str">
        <f t="shared" ref="R71:R134" si="32">IF(C71="","",IF(N71="","N/A",IF($S71="","N/A",$N71-$S71)))</f>
        <v/>
      </c>
      <c r="S71" s="293"/>
      <c r="T71" s="294"/>
      <c r="U71" s="172"/>
      <c r="V71" s="175"/>
      <c r="W71" s="176" t="str">
        <f t="shared" ref="W71:W134" si="33">IF(C71="","",IF(DATEDIF(C71,AF71,"m")&gt;36,"",DATEDIF(C71,AF71,"m")))</f>
        <v/>
      </c>
      <c r="X71" s="276"/>
      <c r="Y71" s="276"/>
      <c r="Z71" s="276"/>
      <c r="AA71" s="276"/>
      <c r="AB71" s="251" t="str">
        <f t="shared" si="29"/>
        <v/>
      </c>
      <c r="AC71" s="251" t="str">
        <f t="shared" si="9"/>
        <v/>
      </c>
      <c r="AD71" s="251" t="str">
        <f t="shared" si="10"/>
        <v/>
      </c>
      <c r="AE71" s="251" t="str">
        <f t="shared" si="11"/>
        <v/>
      </c>
      <c r="AF71" s="25" t="str">
        <f t="shared" ref="AF71:AF134" si="34">IF(C71="","",SMALL(AB71:AE71,1))</f>
        <v/>
      </c>
    </row>
    <row r="72" spans="1:32" ht="15.6" x14ac:dyDescent="0.25">
      <c r="A72" s="165"/>
      <c r="B72" s="166"/>
      <c r="C72" s="167"/>
      <c r="D72" s="291"/>
      <c r="E72" s="292"/>
      <c r="F72" s="166"/>
      <c r="G72" s="166"/>
      <c r="H72" s="168" t="str">
        <f t="shared" si="30"/>
        <v/>
      </c>
      <c r="I72" s="297"/>
      <c r="J72" s="298"/>
      <c r="K72" s="166"/>
      <c r="L72" s="166"/>
      <c r="M72" s="168" t="str">
        <f t="shared" si="31"/>
        <v/>
      </c>
      <c r="N72" s="291"/>
      <c r="O72" s="292"/>
      <c r="P72" s="166"/>
      <c r="Q72" s="166"/>
      <c r="R72" s="168" t="str">
        <f t="shared" si="32"/>
        <v/>
      </c>
      <c r="S72" s="297"/>
      <c r="T72" s="298"/>
      <c r="U72" s="166"/>
      <c r="V72" s="169"/>
      <c r="W72" s="170" t="str">
        <f t="shared" si="33"/>
        <v/>
      </c>
      <c r="X72" s="275"/>
      <c r="Y72" s="275"/>
      <c r="Z72" s="275"/>
      <c r="AA72" s="275"/>
      <c r="AB72" s="223" t="str">
        <f t="shared" si="29"/>
        <v/>
      </c>
      <c r="AC72" s="223" t="str">
        <f t="shared" si="9"/>
        <v/>
      </c>
      <c r="AD72" s="223" t="str">
        <f t="shared" si="10"/>
        <v/>
      </c>
      <c r="AE72" s="223" t="str">
        <f t="shared" si="11"/>
        <v/>
      </c>
      <c r="AF72" s="25" t="str">
        <f t="shared" si="34"/>
        <v/>
      </c>
    </row>
    <row r="73" spans="1:32" s="44" customFormat="1" ht="15.6" x14ac:dyDescent="0.3">
      <c r="A73" s="171"/>
      <c r="B73" s="172"/>
      <c r="C73" s="173"/>
      <c r="D73" s="293"/>
      <c r="E73" s="294"/>
      <c r="F73" s="172"/>
      <c r="G73" s="172"/>
      <c r="H73" s="174" t="str">
        <f t="shared" si="30"/>
        <v/>
      </c>
      <c r="I73" s="293"/>
      <c r="J73" s="294"/>
      <c r="K73" s="172"/>
      <c r="L73" s="172"/>
      <c r="M73" s="174" t="str">
        <f t="shared" si="31"/>
        <v/>
      </c>
      <c r="N73" s="293"/>
      <c r="O73" s="294"/>
      <c r="P73" s="172"/>
      <c r="Q73" s="172"/>
      <c r="R73" s="174" t="str">
        <f t="shared" si="32"/>
        <v/>
      </c>
      <c r="S73" s="293"/>
      <c r="T73" s="294"/>
      <c r="U73" s="172"/>
      <c r="V73" s="175"/>
      <c r="W73" s="176" t="str">
        <f t="shared" si="33"/>
        <v/>
      </c>
      <c r="X73" s="276"/>
      <c r="Y73" s="276"/>
      <c r="Z73" s="276"/>
      <c r="AA73" s="276"/>
      <c r="AB73" s="251" t="str">
        <f t="shared" si="29"/>
        <v/>
      </c>
      <c r="AC73" s="251" t="str">
        <f t="shared" si="9"/>
        <v/>
      </c>
      <c r="AD73" s="251" t="str">
        <f t="shared" si="10"/>
        <v/>
      </c>
      <c r="AE73" s="251" t="str">
        <f t="shared" si="11"/>
        <v/>
      </c>
      <c r="AF73" s="25" t="str">
        <f t="shared" si="34"/>
        <v/>
      </c>
    </row>
    <row r="74" spans="1:32" ht="15.6" x14ac:dyDescent="0.25">
      <c r="A74" s="165"/>
      <c r="B74" s="166"/>
      <c r="C74" s="167"/>
      <c r="D74" s="291"/>
      <c r="E74" s="292"/>
      <c r="F74" s="166"/>
      <c r="G74" s="166"/>
      <c r="H74" s="168" t="str">
        <f t="shared" si="30"/>
        <v/>
      </c>
      <c r="I74" s="297"/>
      <c r="J74" s="298"/>
      <c r="K74" s="166"/>
      <c r="L74" s="166"/>
      <c r="M74" s="168" t="str">
        <f t="shared" si="31"/>
        <v/>
      </c>
      <c r="N74" s="291"/>
      <c r="O74" s="292"/>
      <c r="P74" s="166"/>
      <c r="Q74" s="166"/>
      <c r="R74" s="168" t="str">
        <f t="shared" si="32"/>
        <v/>
      </c>
      <c r="S74" s="297"/>
      <c r="T74" s="298"/>
      <c r="U74" s="166"/>
      <c r="V74" s="169"/>
      <c r="W74" s="170" t="str">
        <f t="shared" si="33"/>
        <v/>
      </c>
      <c r="X74" s="275"/>
      <c r="Y74" s="275"/>
      <c r="Z74" s="275"/>
      <c r="AA74" s="275"/>
      <c r="AB74" s="223" t="str">
        <f t="shared" si="29"/>
        <v/>
      </c>
      <c r="AC74" s="223" t="str">
        <f t="shared" si="9"/>
        <v/>
      </c>
      <c r="AD74" s="223" t="str">
        <f t="shared" si="10"/>
        <v/>
      </c>
      <c r="AE74" s="223" t="str">
        <f t="shared" si="11"/>
        <v/>
      </c>
      <c r="AF74" s="25" t="str">
        <f t="shared" si="34"/>
        <v/>
      </c>
    </row>
    <row r="75" spans="1:32" s="44" customFormat="1" ht="15.6" x14ac:dyDescent="0.3">
      <c r="A75" s="171"/>
      <c r="B75" s="172"/>
      <c r="C75" s="173"/>
      <c r="D75" s="293"/>
      <c r="E75" s="294"/>
      <c r="F75" s="172"/>
      <c r="G75" s="172"/>
      <c r="H75" s="174" t="str">
        <f t="shared" si="30"/>
        <v/>
      </c>
      <c r="I75" s="293"/>
      <c r="J75" s="294"/>
      <c r="K75" s="172"/>
      <c r="L75" s="172"/>
      <c r="M75" s="174" t="str">
        <f t="shared" si="31"/>
        <v/>
      </c>
      <c r="N75" s="293"/>
      <c r="O75" s="294"/>
      <c r="P75" s="172"/>
      <c r="Q75" s="172"/>
      <c r="R75" s="174" t="str">
        <f t="shared" si="32"/>
        <v/>
      </c>
      <c r="S75" s="293"/>
      <c r="T75" s="294"/>
      <c r="U75" s="172"/>
      <c r="V75" s="175"/>
      <c r="W75" s="176" t="str">
        <f t="shared" si="33"/>
        <v/>
      </c>
      <c r="X75" s="276"/>
      <c r="Y75" s="276"/>
      <c r="Z75" s="276"/>
      <c r="AA75" s="276"/>
      <c r="AB75" s="251" t="str">
        <f t="shared" si="29"/>
        <v/>
      </c>
      <c r="AC75" s="251" t="str">
        <f t="shared" si="9"/>
        <v/>
      </c>
      <c r="AD75" s="251" t="str">
        <f t="shared" si="10"/>
        <v/>
      </c>
      <c r="AE75" s="251" t="str">
        <f t="shared" si="11"/>
        <v/>
      </c>
      <c r="AF75" s="25" t="str">
        <f t="shared" si="34"/>
        <v/>
      </c>
    </row>
    <row r="76" spans="1:32" ht="15.6" x14ac:dyDescent="0.25">
      <c r="A76" s="165"/>
      <c r="B76" s="166"/>
      <c r="C76" s="167"/>
      <c r="D76" s="291"/>
      <c r="E76" s="292"/>
      <c r="F76" s="166"/>
      <c r="G76" s="166"/>
      <c r="H76" s="168" t="str">
        <f t="shared" si="30"/>
        <v/>
      </c>
      <c r="I76" s="297"/>
      <c r="J76" s="298"/>
      <c r="K76" s="166"/>
      <c r="L76" s="166"/>
      <c r="M76" s="168" t="str">
        <f t="shared" si="31"/>
        <v/>
      </c>
      <c r="N76" s="291"/>
      <c r="O76" s="292"/>
      <c r="P76" s="166"/>
      <c r="Q76" s="166"/>
      <c r="R76" s="168" t="str">
        <f t="shared" si="32"/>
        <v/>
      </c>
      <c r="S76" s="297"/>
      <c r="T76" s="298"/>
      <c r="U76" s="166"/>
      <c r="V76" s="169"/>
      <c r="W76" s="170" t="str">
        <f t="shared" si="33"/>
        <v/>
      </c>
      <c r="X76" s="275"/>
      <c r="Y76" s="275"/>
      <c r="Z76" s="275"/>
      <c r="AA76" s="275"/>
      <c r="AB76" s="223" t="str">
        <f t="shared" si="29"/>
        <v/>
      </c>
      <c r="AC76" s="223" t="str">
        <f t="shared" si="9"/>
        <v/>
      </c>
      <c r="AD76" s="223" t="str">
        <f t="shared" si="10"/>
        <v/>
      </c>
      <c r="AE76" s="223" t="str">
        <f t="shared" si="11"/>
        <v/>
      </c>
      <c r="AF76" s="25" t="str">
        <f t="shared" si="34"/>
        <v/>
      </c>
    </row>
    <row r="77" spans="1:32" s="44" customFormat="1" ht="15.6" x14ac:dyDescent="0.3">
      <c r="A77" s="171"/>
      <c r="B77" s="172"/>
      <c r="C77" s="173"/>
      <c r="D77" s="293"/>
      <c r="E77" s="294"/>
      <c r="F77" s="172"/>
      <c r="G77" s="172"/>
      <c r="H77" s="174" t="str">
        <f t="shared" si="30"/>
        <v/>
      </c>
      <c r="I77" s="293"/>
      <c r="J77" s="294"/>
      <c r="K77" s="172"/>
      <c r="L77" s="172"/>
      <c r="M77" s="174" t="str">
        <f t="shared" si="31"/>
        <v/>
      </c>
      <c r="N77" s="293"/>
      <c r="O77" s="294"/>
      <c r="P77" s="172"/>
      <c r="Q77" s="172"/>
      <c r="R77" s="174" t="str">
        <f t="shared" si="32"/>
        <v/>
      </c>
      <c r="S77" s="293"/>
      <c r="T77" s="294"/>
      <c r="U77" s="172"/>
      <c r="V77" s="175"/>
      <c r="W77" s="176" t="str">
        <f t="shared" si="33"/>
        <v/>
      </c>
      <c r="X77" s="276"/>
      <c r="Y77" s="276"/>
      <c r="Z77" s="276"/>
      <c r="AA77" s="276"/>
      <c r="AB77" s="251" t="str">
        <f t="shared" si="29"/>
        <v/>
      </c>
      <c r="AC77" s="251" t="str">
        <f t="shared" ref="AC77:AC140" si="35">IF(I77="","",I77)</f>
        <v/>
      </c>
      <c r="AD77" s="251" t="str">
        <f t="shared" ref="AD77:AD140" si="36">IF(N77="","",N77)</f>
        <v/>
      </c>
      <c r="AE77" s="251" t="str">
        <f t="shared" ref="AE77:AE140" si="37">IF(S77="","",S77)</f>
        <v/>
      </c>
      <c r="AF77" s="25" t="str">
        <f t="shared" si="34"/>
        <v/>
      </c>
    </row>
    <row r="78" spans="1:32" ht="15.6" x14ac:dyDescent="0.25">
      <c r="A78" s="165"/>
      <c r="B78" s="166"/>
      <c r="C78" s="167"/>
      <c r="D78" s="291"/>
      <c r="E78" s="292"/>
      <c r="F78" s="166"/>
      <c r="G78" s="166"/>
      <c r="H78" s="168" t="str">
        <f t="shared" si="30"/>
        <v/>
      </c>
      <c r="I78" s="297"/>
      <c r="J78" s="298"/>
      <c r="K78" s="166"/>
      <c r="L78" s="166"/>
      <c r="M78" s="168" t="str">
        <f t="shared" si="31"/>
        <v/>
      </c>
      <c r="N78" s="291"/>
      <c r="O78" s="292"/>
      <c r="P78" s="166"/>
      <c r="Q78" s="166"/>
      <c r="R78" s="168" t="str">
        <f t="shared" si="32"/>
        <v/>
      </c>
      <c r="S78" s="297"/>
      <c r="T78" s="298"/>
      <c r="U78" s="166"/>
      <c r="V78" s="169"/>
      <c r="W78" s="170" t="str">
        <f t="shared" si="33"/>
        <v/>
      </c>
      <c r="X78" s="275"/>
      <c r="Y78" s="275"/>
      <c r="Z78" s="275"/>
      <c r="AA78" s="275"/>
      <c r="AB78" s="223" t="str">
        <f t="shared" si="29"/>
        <v/>
      </c>
      <c r="AC78" s="223" t="str">
        <f t="shared" si="35"/>
        <v/>
      </c>
      <c r="AD78" s="223" t="str">
        <f t="shared" si="36"/>
        <v/>
      </c>
      <c r="AE78" s="223" t="str">
        <f t="shared" si="37"/>
        <v/>
      </c>
      <c r="AF78" s="25" t="str">
        <f t="shared" si="34"/>
        <v/>
      </c>
    </row>
    <row r="79" spans="1:32" s="44" customFormat="1" ht="15.6" x14ac:dyDescent="0.3">
      <c r="A79" s="171"/>
      <c r="B79" s="172"/>
      <c r="C79" s="173"/>
      <c r="D79" s="293"/>
      <c r="E79" s="294"/>
      <c r="F79" s="172"/>
      <c r="G79" s="172"/>
      <c r="H79" s="174" t="str">
        <f t="shared" si="30"/>
        <v/>
      </c>
      <c r="I79" s="293"/>
      <c r="J79" s="294"/>
      <c r="K79" s="172"/>
      <c r="L79" s="172"/>
      <c r="M79" s="174" t="str">
        <f t="shared" si="31"/>
        <v/>
      </c>
      <c r="N79" s="293"/>
      <c r="O79" s="294"/>
      <c r="P79" s="172"/>
      <c r="Q79" s="172"/>
      <c r="R79" s="174" t="str">
        <f t="shared" si="32"/>
        <v/>
      </c>
      <c r="S79" s="293"/>
      <c r="T79" s="294"/>
      <c r="U79" s="172"/>
      <c r="V79" s="175"/>
      <c r="W79" s="176" t="str">
        <f t="shared" si="33"/>
        <v/>
      </c>
      <c r="X79" s="276"/>
      <c r="Y79" s="276"/>
      <c r="Z79" s="276"/>
      <c r="AA79" s="276"/>
      <c r="AB79" s="251" t="str">
        <f t="shared" si="29"/>
        <v/>
      </c>
      <c r="AC79" s="251" t="str">
        <f t="shared" si="35"/>
        <v/>
      </c>
      <c r="AD79" s="251" t="str">
        <f t="shared" si="36"/>
        <v/>
      </c>
      <c r="AE79" s="251" t="str">
        <f t="shared" si="37"/>
        <v/>
      </c>
      <c r="AF79" s="25" t="str">
        <f t="shared" si="34"/>
        <v/>
      </c>
    </row>
    <row r="80" spans="1:32" ht="15.6" x14ac:dyDescent="0.25">
      <c r="A80" s="165"/>
      <c r="B80" s="166"/>
      <c r="C80" s="167"/>
      <c r="D80" s="291"/>
      <c r="E80" s="292"/>
      <c r="F80" s="166"/>
      <c r="G80" s="166"/>
      <c r="H80" s="168" t="str">
        <f t="shared" si="30"/>
        <v/>
      </c>
      <c r="I80" s="297"/>
      <c r="J80" s="298"/>
      <c r="K80" s="166"/>
      <c r="L80" s="166"/>
      <c r="M80" s="168" t="str">
        <f t="shared" si="31"/>
        <v/>
      </c>
      <c r="N80" s="291"/>
      <c r="O80" s="292"/>
      <c r="P80" s="166"/>
      <c r="Q80" s="166"/>
      <c r="R80" s="168" t="str">
        <f t="shared" si="32"/>
        <v/>
      </c>
      <c r="S80" s="297"/>
      <c r="T80" s="298"/>
      <c r="U80" s="166"/>
      <c r="V80" s="169"/>
      <c r="W80" s="170" t="str">
        <f t="shared" si="33"/>
        <v/>
      </c>
      <c r="X80" s="275"/>
      <c r="Y80" s="275"/>
      <c r="Z80" s="275"/>
      <c r="AA80" s="275"/>
      <c r="AB80" s="223" t="str">
        <f t="shared" si="29"/>
        <v/>
      </c>
      <c r="AC80" s="223" t="str">
        <f t="shared" si="35"/>
        <v/>
      </c>
      <c r="AD80" s="223" t="str">
        <f t="shared" si="36"/>
        <v/>
      </c>
      <c r="AE80" s="223" t="str">
        <f t="shared" si="37"/>
        <v/>
      </c>
      <c r="AF80" s="25" t="str">
        <f t="shared" si="34"/>
        <v/>
      </c>
    </row>
    <row r="81" spans="1:32" s="44" customFormat="1" ht="15.6" x14ac:dyDescent="0.3">
      <c r="A81" s="171"/>
      <c r="B81" s="172"/>
      <c r="C81" s="173"/>
      <c r="D81" s="293"/>
      <c r="E81" s="294"/>
      <c r="F81" s="172"/>
      <c r="G81" s="172"/>
      <c r="H81" s="174" t="str">
        <f t="shared" si="30"/>
        <v/>
      </c>
      <c r="I81" s="293"/>
      <c r="J81" s="294"/>
      <c r="K81" s="172"/>
      <c r="L81" s="172"/>
      <c r="M81" s="174" t="str">
        <f t="shared" si="31"/>
        <v/>
      </c>
      <c r="N81" s="293"/>
      <c r="O81" s="294"/>
      <c r="P81" s="172"/>
      <c r="Q81" s="172"/>
      <c r="R81" s="174" t="str">
        <f t="shared" si="32"/>
        <v/>
      </c>
      <c r="S81" s="293"/>
      <c r="T81" s="294"/>
      <c r="U81" s="172"/>
      <c r="V81" s="175"/>
      <c r="W81" s="176" t="str">
        <f t="shared" si="33"/>
        <v/>
      </c>
      <c r="X81" s="276"/>
      <c r="Y81" s="276"/>
      <c r="Z81" s="276"/>
      <c r="AA81" s="276"/>
      <c r="AB81" s="251" t="str">
        <f t="shared" si="29"/>
        <v/>
      </c>
      <c r="AC81" s="251" t="str">
        <f t="shared" si="35"/>
        <v/>
      </c>
      <c r="AD81" s="251" t="str">
        <f t="shared" si="36"/>
        <v/>
      </c>
      <c r="AE81" s="251" t="str">
        <f t="shared" si="37"/>
        <v/>
      </c>
      <c r="AF81" s="25" t="str">
        <f t="shared" si="34"/>
        <v/>
      </c>
    </row>
    <row r="82" spans="1:32" ht="15.6" x14ac:dyDescent="0.25">
      <c r="A82" s="165"/>
      <c r="B82" s="166"/>
      <c r="C82" s="167"/>
      <c r="D82" s="291"/>
      <c r="E82" s="292"/>
      <c r="F82" s="166"/>
      <c r="G82" s="166"/>
      <c r="H82" s="168" t="str">
        <f t="shared" si="30"/>
        <v/>
      </c>
      <c r="I82" s="297"/>
      <c r="J82" s="298"/>
      <c r="K82" s="166"/>
      <c r="L82" s="166"/>
      <c r="M82" s="168" t="str">
        <f t="shared" si="31"/>
        <v/>
      </c>
      <c r="N82" s="291"/>
      <c r="O82" s="292"/>
      <c r="P82" s="166"/>
      <c r="Q82" s="166"/>
      <c r="R82" s="168" t="str">
        <f t="shared" si="32"/>
        <v/>
      </c>
      <c r="S82" s="297"/>
      <c r="T82" s="298"/>
      <c r="U82" s="166"/>
      <c r="V82" s="169"/>
      <c r="W82" s="170" t="str">
        <f t="shared" si="33"/>
        <v/>
      </c>
      <c r="X82" s="275"/>
      <c r="Y82" s="275"/>
      <c r="Z82" s="275"/>
      <c r="AA82" s="275"/>
      <c r="AB82" s="223" t="str">
        <f t="shared" si="29"/>
        <v/>
      </c>
      <c r="AC82" s="223" t="str">
        <f t="shared" si="35"/>
        <v/>
      </c>
      <c r="AD82" s="223" t="str">
        <f t="shared" si="36"/>
        <v/>
      </c>
      <c r="AE82" s="223" t="str">
        <f t="shared" si="37"/>
        <v/>
      </c>
      <c r="AF82" s="25" t="str">
        <f t="shared" si="34"/>
        <v/>
      </c>
    </row>
    <row r="83" spans="1:32" s="44" customFormat="1" ht="15.6" x14ac:dyDescent="0.3">
      <c r="A83" s="171"/>
      <c r="B83" s="172"/>
      <c r="C83" s="173"/>
      <c r="D83" s="293"/>
      <c r="E83" s="294"/>
      <c r="F83" s="172"/>
      <c r="G83" s="172"/>
      <c r="H83" s="174" t="str">
        <f t="shared" si="30"/>
        <v/>
      </c>
      <c r="I83" s="293"/>
      <c r="J83" s="294"/>
      <c r="K83" s="172"/>
      <c r="L83" s="172"/>
      <c r="M83" s="174" t="str">
        <f t="shared" si="31"/>
        <v/>
      </c>
      <c r="N83" s="293"/>
      <c r="O83" s="294"/>
      <c r="P83" s="172"/>
      <c r="Q83" s="172"/>
      <c r="R83" s="174" t="str">
        <f t="shared" si="32"/>
        <v/>
      </c>
      <c r="S83" s="293"/>
      <c r="T83" s="294"/>
      <c r="U83" s="172"/>
      <c r="V83" s="175"/>
      <c r="W83" s="176" t="str">
        <f t="shared" si="33"/>
        <v/>
      </c>
      <c r="X83" s="276"/>
      <c r="Y83" s="276"/>
      <c r="Z83" s="276"/>
      <c r="AA83" s="276"/>
      <c r="AB83" s="251" t="str">
        <f t="shared" si="29"/>
        <v/>
      </c>
      <c r="AC83" s="251" t="str">
        <f t="shared" si="35"/>
        <v/>
      </c>
      <c r="AD83" s="251" t="str">
        <f t="shared" si="36"/>
        <v/>
      </c>
      <c r="AE83" s="251" t="str">
        <f t="shared" si="37"/>
        <v/>
      </c>
      <c r="AF83" s="25" t="str">
        <f t="shared" si="34"/>
        <v/>
      </c>
    </row>
    <row r="84" spans="1:32" ht="15.6" x14ac:dyDescent="0.25">
      <c r="A84" s="165"/>
      <c r="B84" s="166"/>
      <c r="C84" s="167"/>
      <c r="D84" s="291"/>
      <c r="E84" s="292"/>
      <c r="F84" s="166"/>
      <c r="G84" s="166"/>
      <c r="H84" s="168" t="str">
        <f t="shared" si="30"/>
        <v/>
      </c>
      <c r="I84" s="297"/>
      <c r="J84" s="298"/>
      <c r="K84" s="166"/>
      <c r="L84" s="166"/>
      <c r="M84" s="168" t="str">
        <f t="shared" si="31"/>
        <v/>
      </c>
      <c r="N84" s="291"/>
      <c r="O84" s="292"/>
      <c r="P84" s="166"/>
      <c r="Q84" s="166"/>
      <c r="R84" s="168" t="str">
        <f t="shared" si="32"/>
        <v/>
      </c>
      <c r="S84" s="297"/>
      <c r="T84" s="298"/>
      <c r="U84" s="166"/>
      <c r="V84" s="169"/>
      <c r="W84" s="170" t="str">
        <f t="shared" si="33"/>
        <v/>
      </c>
      <c r="X84" s="275"/>
      <c r="Y84" s="275"/>
      <c r="Z84" s="275"/>
      <c r="AA84" s="275"/>
      <c r="AB84" s="223" t="str">
        <f t="shared" si="29"/>
        <v/>
      </c>
      <c r="AC84" s="223" t="str">
        <f t="shared" si="35"/>
        <v/>
      </c>
      <c r="AD84" s="223" t="str">
        <f t="shared" si="36"/>
        <v/>
      </c>
      <c r="AE84" s="223" t="str">
        <f t="shared" si="37"/>
        <v/>
      </c>
      <c r="AF84" s="25" t="str">
        <f t="shared" si="34"/>
        <v/>
      </c>
    </row>
    <row r="85" spans="1:32" s="44" customFormat="1" ht="15.6" x14ac:dyDescent="0.3">
      <c r="A85" s="171"/>
      <c r="B85" s="172"/>
      <c r="C85" s="173"/>
      <c r="D85" s="293"/>
      <c r="E85" s="294"/>
      <c r="F85" s="172"/>
      <c r="G85" s="172"/>
      <c r="H85" s="174" t="str">
        <f t="shared" si="30"/>
        <v/>
      </c>
      <c r="I85" s="293"/>
      <c r="J85" s="294"/>
      <c r="K85" s="172"/>
      <c r="L85" s="172"/>
      <c r="M85" s="174" t="str">
        <f t="shared" si="31"/>
        <v/>
      </c>
      <c r="N85" s="293"/>
      <c r="O85" s="294"/>
      <c r="P85" s="172"/>
      <c r="Q85" s="172"/>
      <c r="R85" s="174" t="str">
        <f t="shared" si="32"/>
        <v/>
      </c>
      <c r="S85" s="293"/>
      <c r="T85" s="294"/>
      <c r="U85" s="172"/>
      <c r="V85" s="175"/>
      <c r="W85" s="176" t="str">
        <f t="shared" si="33"/>
        <v/>
      </c>
      <c r="X85" s="276"/>
      <c r="Y85" s="276"/>
      <c r="Z85" s="276"/>
      <c r="AA85" s="276"/>
      <c r="AB85" s="251" t="str">
        <f t="shared" si="29"/>
        <v/>
      </c>
      <c r="AC85" s="251" t="str">
        <f t="shared" si="35"/>
        <v/>
      </c>
      <c r="AD85" s="251" t="str">
        <f t="shared" si="36"/>
        <v/>
      </c>
      <c r="AE85" s="251" t="str">
        <f t="shared" si="37"/>
        <v/>
      </c>
      <c r="AF85" s="25" t="str">
        <f t="shared" si="34"/>
        <v/>
      </c>
    </row>
    <row r="86" spans="1:32" ht="15.6" x14ac:dyDescent="0.25">
      <c r="A86" s="165"/>
      <c r="B86" s="166"/>
      <c r="C86" s="167"/>
      <c r="D86" s="291"/>
      <c r="E86" s="292"/>
      <c r="F86" s="166"/>
      <c r="G86" s="166"/>
      <c r="H86" s="168" t="str">
        <f t="shared" si="30"/>
        <v/>
      </c>
      <c r="I86" s="297"/>
      <c r="J86" s="298"/>
      <c r="K86" s="166"/>
      <c r="L86" s="166"/>
      <c r="M86" s="168" t="str">
        <f t="shared" si="31"/>
        <v/>
      </c>
      <c r="N86" s="291"/>
      <c r="O86" s="292"/>
      <c r="P86" s="166"/>
      <c r="Q86" s="166"/>
      <c r="R86" s="168" t="str">
        <f t="shared" si="32"/>
        <v/>
      </c>
      <c r="S86" s="297"/>
      <c r="T86" s="298"/>
      <c r="U86" s="166"/>
      <c r="V86" s="169"/>
      <c r="W86" s="170" t="str">
        <f t="shared" si="33"/>
        <v/>
      </c>
      <c r="X86" s="275"/>
      <c r="Y86" s="275"/>
      <c r="Z86" s="275"/>
      <c r="AA86" s="275"/>
      <c r="AB86" s="223" t="str">
        <f t="shared" si="29"/>
        <v/>
      </c>
      <c r="AC86" s="223" t="str">
        <f t="shared" si="35"/>
        <v/>
      </c>
      <c r="AD86" s="223" t="str">
        <f t="shared" si="36"/>
        <v/>
      </c>
      <c r="AE86" s="223" t="str">
        <f t="shared" si="37"/>
        <v/>
      </c>
      <c r="AF86" s="25" t="str">
        <f t="shared" si="34"/>
        <v/>
      </c>
    </row>
    <row r="87" spans="1:32" s="44" customFormat="1" ht="15.6" x14ac:dyDescent="0.3">
      <c r="A87" s="171"/>
      <c r="B87" s="172"/>
      <c r="C87" s="173"/>
      <c r="D87" s="293"/>
      <c r="E87" s="294"/>
      <c r="F87" s="172"/>
      <c r="G87" s="172"/>
      <c r="H87" s="174" t="str">
        <f t="shared" si="30"/>
        <v/>
      </c>
      <c r="I87" s="293"/>
      <c r="J87" s="294"/>
      <c r="K87" s="172"/>
      <c r="L87" s="172"/>
      <c r="M87" s="174" t="str">
        <f t="shared" si="31"/>
        <v/>
      </c>
      <c r="N87" s="293"/>
      <c r="O87" s="294"/>
      <c r="P87" s="172"/>
      <c r="Q87" s="172"/>
      <c r="R87" s="174" t="str">
        <f t="shared" si="32"/>
        <v/>
      </c>
      <c r="S87" s="293"/>
      <c r="T87" s="294"/>
      <c r="U87" s="172"/>
      <c r="V87" s="175"/>
      <c r="W87" s="176" t="str">
        <f t="shared" si="33"/>
        <v/>
      </c>
      <c r="X87" s="276"/>
      <c r="Y87" s="276"/>
      <c r="Z87" s="276"/>
      <c r="AA87" s="276"/>
      <c r="AB87" s="251" t="str">
        <f t="shared" si="29"/>
        <v/>
      </c>
      <c r="AC87" s="251" t="str">
        <f t="shared" si="35"/>
        <v/>
      </c>
      <c r="AD87" s="251" t="str">
        <f t="shared" si="36"/>
        <v/>
      </c>
      <c r="AE87" s="251" t="str">
        <f t="shared" si="37"/>
        <v/>
      </c>
      <c r="AF87" s="25" t="str">
        <f t="shared" si="34"/>
        <v/>
      </c>
    </row>
    <row r="88" spans="1:32" ht="15.6" x14ac:dyDescent="0.25">
      <c r="A88" s="165"/>
      <c r="B88" s="166"/>
      <c r="C88" s="167"/>
      <c r="D88" s="291"/>
      <c r="E88" s="292"/>
      <c r="F88" s="166"/>
      <c r="G88" s="166"/>
      <c r="H88" s="168" t="str">
        <f t="shared" si="30"/>
        <v/>
      </c>
      <c r="I88" s="297"/>
      <c r="J88" s="298"/>
      <c r="K88" s="166"/>
      <c r="L88" s="166"/>
      <c r="M88" s="168" t="str">
        <f t="shared" si="31"/>
        <v/>
      </c>
      <c r="N88" s="291"/>
      <c r="O88" s="292"/>
      <c r="P88" s="166"/>
      <c r="Q88" s="166"/>
      <c r="R88" s="168" t="str">
        <f t="shared" si="32"/>
        <v/>
      </c>
      <c r="S88" s="297"/>
      <c r="T88" s="298"/>
      <c r="U88" s="166"/>
      <c r="V88" s="169"/>
      <c r="W88" s="170" t="str">
        <f t="shared" si="33"/>
        <v/>
      </c>
      <c r="X88" s="275"/>
      <c r="Y88" s="275"/>
      <c r="Z88" s="275"/>
      <c r="AA88" s="275"/>
      <c r="AB88" s="223" t="str">
        <f t="shared" si="29"/>
        <v/>
      </c>
      <c r="AC88" s="223" t="str">
        <f t="shared" si="35"/>
        <v/>
      </c>
      <c r="AD88" s="223" t="str">
        <f t="shared" si="36"/>
        <v/>
      </c>
      <c r="AE88" s="223" t="str">
        <f t="shared" si="37"/>
        <v/>
      </c>
      <c r="AF88" s="25" t="str">
        <f t="shared" si="34"/>
        <v/>
      </c>
    </row>
    <row r="89" spans="1:32" s="44" customFormat="1" ht="15.6" x14ac:dyDescent="0.3">
      <c r="A89" s="171"/>
      <c r="B89" s="172"/>
      <c r="C89" s="173"/>
      <c r="D89" s="293"/>
      <c r="E89" s="294"/>
      <c r="F89" s="172"/>
      <c r="G89" s="172"/>
      <c r="H89" s="174" t="str">
        <f t="shared" si="30"/>
        <v/>
      </c>
      <c r="I89" s="293"/>
      <c r="J89" s="294"/>
      <c r="K89" s="172"/>
      <c r="L89" s="172"/>
      <c r="M89" s="174" t="str">
        <f t="shared" si="31"/>
        <v/>
      </c>
      <c r="N89" s="293"/>
      <c r="O89" s="294"/>
      <c r="P89" s="172"/>
      <c r="Q89" s="172"/>
      <c r="R89" s="174" t="str">
        <f t="shared" si="32"/>
        <v/>
      </c>
      <c r="S89" s="293"/>
      <c r="T89" s="294"/>
      <c r="U89" s="172"/>
      <c r="V89" s="175"/>
      <c r="W89" s="176" t="str">
        <f t="shared" si="33"/>
        <v/>
      </c>
      <c r="X89" s="276"/>
      <c r="Y89" s="276"/>
      <c r="Z89" s="276"/>
      <c r="AA89" s="276"/>
      <c r="AB89" s="251" t="str">
        <f t="shared" si="29"/>
        <v/>
      </c>
      <c r="AC89" s="251" t="str">
        <f t="shared" si="35"/>
        <v/>
      </c>
      <c r="AD89" s="251" t="str">
        <f t="shared" si="36"/>
        <v/>
      </c>
      <c r="AE89" s="251" t="str">
        <f t="shared" si="37"/>
        <v/>
      </c>
      <c r="AF89" s="25" t="str">
        <f t="shared" si="34"/>
        <v/>
      </c>
    </row>
    <row r="90" spans="1:32" ht="15.6" x14ac:dyDescent="0.25">
      <c r="A90" s="165"/>
      <c r="B90" s="166"/>
      <c r="C90" s="167"/>
      <c r="D90" s="291"/>
      <c r="E90" s="292"/>
      <c r="F90" s="166"/>
      <c r="G90" s="177"/>
      <c r="H90" s="168" t="str">
        <f t="shared" si="30"/>
        <v/>
      </c>
      <c r="I90" s="297"/>
      <c r="J90" s="298"/>
      <c r="K90" s="166"/>
      <c r="L90" s="166"/>
      <c r="M90" s="168" t="str">
        <f t="shared" si="31"/>
        <v/>
      </c>
      <c r="N90" s="291"/>
      <c r="O90" s="292"/>
      <c r="P90" s="166"/>
      <c r="Q90" s="166"/>
      <c r="R90" s="168" t="str">
        <f t="shared" si="32"/>
        <v/>
      </c>
      <c r="S90" s="297"/>
      <c r="T90" s="298"/>
      <c r="U90" s="166"/>
      <c r="V90" s="169"/>
      <c r="W90" s="170" t="str">
        <f t="shared" si="33"/>
        <v/>
      </c>
      <c r="X90" s="275"/>
      <c r="Y90" s="275"/>
      <c r="Z90" s="275"/>
      <c r="AA90" s="275"/>
      <c r="AB90" s="223" t="str">
        <f t="shared" si="29"/>
        <v/>
      </c>
      <c r="AC90" s="223" t="str">
        <f t="shared" si="35"/>
        <v/>
      </c>
      <c r="AD90" s="223" t="str">
        <f t="shared" si="36"/>
        <v/>
      </c>
      <c r="AE90" s="223" t="str">
        <f t="shared" si="37"/>
        <v/>
      </c>
      <c r="AF90" s="25" t="str">
        <f t="shared" si="34"/>
        <v/>
      </c>
    </row>
    <row r="91" spans="1:32" s="44" customFormat="1" ht="15.6" x14ac:dyDescent="0.3">
      <c r="A91" s="171"/>
      <c r="B91" s="172"/>
      <c r="C91" s="173"/>
      <c r="D91" s="293"/>
      <c r="E91" s="294"/>
      <c r="F91" s="172"/>
      <c r="G91" s="172"/>
      <c r="H91" s="174" t="str">
        <f t="shared" si="30"/>
        <v/>
      </c>
      <c r="I91" s="293"/>
      <c r="J91" s="294"/>
      <c r="K91" s="172"/>
      <c r="L91" s="172"/>
      <c r="M91" s="174" t="str">
        <f t="shared" si="31"/>
        <v/>
      </c>
      <c r="N91" s="293"/>
      <c r="O91" s="294"/>
      <c r="P91" s="172"/>
      <c r="Q91" s="172"/>
      <c r="R91" s="174" t="str">
        <f t="shared" si="32"/>
        <v/>
      </c>
      <c r="S91" s="293"/>
      <c r="T91" s="294"/>
      <c r="U91" s="172"/>
      <c r="V91" s="175"/>
      <c r="W91" s="176" t="str">
        <f t="shared" si="33"/>
        <v/>
      </c>
      <c r="X91" s="276"/>
      <c r="Y91" s="276"/>
      <c r="Z91" s="276"/>
      <c r="AA91" s="276"/>
      <c r="AB91" s="251" t="str">
        <f t="shared" si="29"/>
        <v/>
      </c>
      <c r="AC91" s="251" t="str">
        <f t="shared" si="35"/>
        <v/>
      </c>
      <c r="AD91" s="251" t="str">
        <f t="shared" si="36"/>
        <v/>
      </c>
      <c r="AE91" s="251" t="str">
        <f t="shared" si="37"/>
        <v/>
      </c>
      <c r="AF91" s="25" t="str">
        <f t="shared" si="34"/>
        <v/>
      </c>
    </row>
    <row r="92" spans="1:32" ht="15.6" x14ac:dyDescent="0.25">
      <c r="A92" s="165"/>
      <c r="B92" s="166"/>
      <c r="C92" s="167"/>
      <c r="D92" s="291"/>
      <c r="E92" s="292"/>
      <c r="F92" s="166"/>
      <c r="G92" s="166"/>
      <c r="H92" s="168" t="str">
        <f t="shared" si="30"/>
        <v/>
      </c>
      <c r="I92" s="297"/>
      <c r="J92" s="298"/>
      <c r="K92" s="166"/>
      <c r="L92" s="166"/>
      <c r="M92" s="168" t="str">
        <f t="shared" si="31"/>
        <v/>
      </c>
      <c r="N92" s="291"/>
      <c r="O92" s="292"/>
      <c r="P92" s="166"/>
      <c r="Q92" s="166"/>
      <c r="R92" s="168" t="str">
        <f t="shared" si="32"/>
        <v/>
      </c>
      <c r="S92" s="297"/>
      <c r="T92" s="298"/>
      <c r="U92" s="166"/>
      <c r="V92" s="169"/>
      <c r="W92" s="170" t="str">
        <f t="shared" si="33"/>
        <v/>
      </c>
      <c r="X92" s="275"/>
      <c r="Y92" s="275"/>
      <c r="Z92" s="275"/>
      <c r="AA92" s="275"/>
      <c r="AB92" s="223" t="str">
        <f t="shared" si="29"/>
        <v/>
      </c>
      <c r="AC92" s="223" t="str">
        <f t="shared" si="35"/>
        <v/>
      </c>
      <c r="AD92" s="223" t="str">
        <f t="shared" si="36"/>
        <v/>
      </c>
      <c r="AE92" s="223" t="str">
        <f t="shared" si="37"/>
        <v/>
      </c>
      <c r="AF92" s="25" t="str">
        <f t="shared" si="34"/>
        <v/>
      </c>
    </row>
    <row r="93" spans="1:32" s="44" customFormat="1" ht="15.6" x14ac:dyDescent="0.3">
      <c r="A93" s="171"/>
      <c r="B93" s="172"/>
      <c r="C93" s="173"/>
      <c r="D93" s="293"/>
      <c r="E93" s="294"/>
      <c r="F93" s="172"/>
      <c r="G93" s="172"/>
      <c r="H93" s="174" t="str">
        <f t="shared" si="30"/>
        <v/>
      </c>
      <c r="I93" s="293"/>
      <c r="J93" s="294"/>
      <c r="K93" s="172"/>
      <c r="L93" s="172"/>
      <c r="M93" s="174" t="str">
        <f t="shared" si="31"/>
        <v/>
      </c>
      <c r="N93" s="293"/>
      <c r="O93" s="294"/>
      <c r="P93" s="172"/>
      <c r="Q93" s="172"/>
      <c r="R93" s="174" t="str">
        <f t="shared" si="32"/>
        <v/>
      </c>
      <c r="S93" s="293"/>
      <c r="T93" s="294"/>
      <c r="U93" s="172"/>
      <c r="V93" s="175"/>
      <c r="W93" s="176" t="str">
        <f t="shared" si="33"/>
        <v/>
      </c>
      <c r="X93" s="276"/>
      <c r="Y93" s="276"/>
      <c r="Z93" s="276"/>
      <c r="AA93" s="276"/>
      <c r="AB93" s="251" t="str">
        <f t="shared" si="29"/>
        <v/>
      </c>
      <c r="AC93" s="251" t="str">
        <f t="shared" si="35"/>
        <v/>
      </c>
      <c r="AD93" s="251" t="str">
        <f t="shared" si="36"/>
        <v/>
      </c>
      <c r="AE93" s="251" t="str">
        <f t="shared" si="37"/>
        <v/>
      </c>
      <c r="AF93" s="25" t="str">
        <f t="shared" si="34"/>
        <v/>
      </c>
    </row>
    <row r="94" spans="1:32" ht="15.6" x14ac:dyDescent="0.25">
      <c r="A94" s="165"/>
      <c r="B94" s="166"/>
      <c r="C94" s="167"/>
      <c r="D94" s="291"/>
      <c r="E94" s="292"/>
      <c r="F94" s="166"/>
      <c r="G94" s="166"/>
      <c r="H94" s="168" t="str">
        <f t="shared" si="30"/>
        <v/>
      </c>
      <c r="I94" s="297"/>
      <c r="J94" s="298"/>
      <c r="K94" s="166"/>
      <c r="L94" s="166"/>
      <c r="M94" s="168" t="str">
        <f t="shared" si="31"/>
        <v/>
      </c>
      <c r="N94" s="291"/>
      <c r="O94" s="292"/>
      <c r="P94" s="166"/>
      <c r="Q94" s="166"/>
      <c r="R94" s="168" t="str">
        <f t="shared" si="32"/>
        <v/>
      </c>
      <c r="S94" s="297"/>
      <c r="T94" s="298"/>
      <c r="U94" s="166"/>
      <c r="V94" s="169"/>
      <c r="W94" s="170" t="str">
        <f t="shared" si="33"/>
        <v/>
      </c>
      <c r="X94" s="275"/>
      <c r="Y94" s="275"/>
      <c r="Z94" s="275"/>
      <c r="AA94" s="275"/>
      <c r="AB94" s="223" t="str">
        <f t="shared" si="29"/>
        <v/>
      </c>
      <c r="AC94" s="223" t="str">
        <f t="shared" si="35"/>
        <v/>
      </c>
      <c r="AD94" s="223" t="str">
        <f t="shared" si="36"/>
        <v/>
      </c>
      <c r="AE94" s="223" t="str">
        <f t="shared" si="37"/>
        <v/>
      </c>
      <c r="AF94" s="25" t="str">
        <f t="shared" si="34"/>
        <v/>
      </c>
    </row>
    <row r="95" spans="1:32" s="44" customFormat="1" ht="15.6" x14ac:dyDescent="0.3">
      <c r="A95" s="171"/>
      <c r="B95" s="172"/>
      <c r="C95" s="173"/>
      <c r="D95" s="293"/>
      <c r="E95" s="294"/>
      <c r="F95" s="172"/>
      <c r="G95" s="172"/>
      <c r="H95" s="174" t="str">
        <f t="shared" si="30"/>
        <v/>
      </c>
      <c r="I95" s="293"/>
      <c r="J95" s="294"/>
      <c r="K95" s="172"/>
      <c r="L95" s="172"/>
      <c r="M95" s="174" t="str">
        <f t="shared" si="31"/>
        <v/>
      </c>
      <c r="N95" s="293"/>
      <c r="O95" s="294"/>
      <c r="P95" s="172"/>
      <c r="Q95" s="172"/>
      <c r="R95" s="174" t="str">
        <f t="shared" si="32"/>
        <v/>
      </c>
      <c r="S95" s="293"/>
      <c r="T95" s="294"/>
      <c r="U95" s="172"/>
      <c r="V95" s="175"/>
      <c r="W95" s="176" t="str">
        <f t="shared" si="33"/>
        <v/>
      </c>
      <c r="X95" s="276"/>
      <c r="Y95" s="276"/>
      <c r="Z95" s="276"/>
      <c r="AA95" s="276"/>
      <c r="AB95" s="251" t="str">
        <f t="shared" si="29"/>
        <v/>
      </c>
      <c r="AC95" s="251" t="str">
        <f t="shared" si="35"/>
        <v/>
      </c>
      <c r="AD95" s="251" t="str">
        <f t="shared" si="36"/>
        <v/>
      </c>
      <c r="AE95" s="251" t="str">
        <f t="shared" si="37"/>
        <v/>
      </c>
      <c r="AF95" s="25" t="str">
        <f t="shared" si="34"/>
        <v/>
      </c>
    </row>
    <row r="96" spans="1:32" ht="15.6" x14ac:dyDescent="0.25">
      <c r="A96" s="165"/>
      <c r="B96" s="166"/>
      <c r="C96" s="167"/>
      <c r="D96" s="291"/>
      <c r="E96" s="292"/>
      <c r="F96" s="166"/>
      <c r="G96" s="166"/>
      <c r="H96" s="168" t="str">
        <f t="shared" si="30"/>
        <v/>
      </c>
      <c r="I96" s="297"/>
      <c r="J96" s="298"/>
      <c r="K96" s="166"/>
      <c r="L96" s="166"/>
      <c r="M96" s="168" t="str">
        <f t="shared" si="31"/>
        <v/>
      </c>
      <c r="N96" s="291"/>
      <c r="O96" s="292"/>
      <c r="P96" s="166"/>
      <c r="Q96" s="166"/>
      <c r="R96" s="168" t="str">
        <f t="shared" si="32"/>
        <v/>
      </c>
      <c r="S96" s="297"/>
      <c r="T96" s="298"/>
      <c r="U96" s="166"/>
      <c r="V96" s="169"/>
      <c r="W96" s="170" t="str">
        <f t="shared" si="33"/>
        <v/>
      </c>
      <c r="X96" s="275"/>
      <c r="Y96" s="275"/>
      <c r="Z96" s="275"/>
      <c r="AA96" s="275"/>
      <c r="AB96" s="223" t="str">
        <f t="shared" si="29"/>
        <v/>
      </c>
      <c r="AC96" s="223" t="str">
        <f t="shared" si="35"/>
        <v/>
      </c>
      <c r="AD96" s="223" t="str">
        <f t="shared" si="36"/>
        <v/>
      </c>
      <c r="AE96" s="223" t="str">
        <f t="shared" si="37"/>
        <v/>
      </c>
      <c r="AF96" s="25" t="str">
        <f t="shared" si="34"/>
        <v/>
      </c>
    </row>
    <row r="97" spans="1:32" s="44" customFormat="1" ht="15.6" x14ac:dyDescent="0.3">
      <c r="A97" s="171"/>
      <c r="B97" s="172"/>
      <c r="C97" s="173"/>
      <c r="D97" s="293"/>
      <c r="E97" s="294"/>
      <c r="F97" s="172"/>
      <c r="G97" s="172"/>
      <c r="H97" s="174" t="str">
        <f t="shared" si="30"/>
        <v/>
      </c>
      <c r="I97" s="293"/>
      <c r="J97" s="294"/>
      <c r="K97" s="172"/>
      <c r="L97" s="172"/>
      <c r="M97" s="174" t="str">
        <f t="shared" si="31"/>
        <v/>
      </c>
      <c r="N97" s="293"/>
      <c r="O97" s="294"/>
      <c r="P97" s="172"/>
      <c r="Q97" s="172"/>
      <c r="R97" s="174" t="str">
        <f t="shared" si="32"/>
        <v/>
      </c>
      <c r="S97" s="293"/>
      <c r="T97" s="294"/>
      <c r="U97" s="172"/>
      <c r="V97" s="175"/>
      <c r="W97" s="176" t="str">
        <f t="shared" si="33"/>
        <v/>
      </c>
      <c r="X97" s="276"/>
      <c r="Y97" s="276"/>
      <c r="Z97" s="276"/>
      <c r="AA97" s="276"/>
      <c r="AB97" s="251" t="str">
        <f t="shared" si="29"/>
        <v/>
      </c>
      <c r="AC97" s="251" t="str">
        <f t="shared" si="35"/>
        <v/>
      </c>
      <c r="AD97" s="251" t="str">
        <f t="shared" si="36"/>
        <v/>
      </c>
      <c r="AE97" s="251" t="str">
        <f t="shared" si="37"/>
        <v/>
      </c>
      <c r="AF97" s="25" t="str">
        <f t="shared" si="34"/>
        <v/>
      </c>
    </row>
    <row r="98" spans="1:32" ht="15.6" x14ac:dyDescent="0.25">
      <c r="A98" s="165"/>
      <c r="B98" s="166"/>
      <c r="C98" s="167"/>
      <c r="D98" s="291"/>
      <c r="E98" s="292"/>
      <c r="F98" s="166"/>
      <c r="G98" s="166"/>
      <c r="H98" s="168" t="str">
        <f t="shared" si="30"/>
        <v/>
      </c>
      <c r="I98" s="297"/>
      <c r="J98" s="298"/>
      <c r="K98" s="166"/>
      <c r="L98" s="166"/>
      <c r="M98" s="168" t="str">
        <f t="shared" si="31"/>
        <v/>
      </c>
      <c r="N98" s="291"/>
      <c r="O98" s="292"/>
      <c r="P98" s="166"/>
      <c r="Q98" s="166"/>
      <c r="R98" s="168" t="str">
        <f t="shared" si="32"/>
        <v/>
      </c>
      <c r="S98" s="297"/>
      <c r="T98" s="298"/>
      <c r="U98" s="166"/>
      <c r="V98" s="169"/>
      <c r="W98" s="170" t="str">
        <f t="shared" si="33"/>
        <v/>
      </c>
      <c r="X98" s="275"/>
      <c r="Y98" s="275"/>
      <c r="Z98" s="275"/>
      <c r="AA98" s="275"/>
      <c r="AB98" s="223" t="str">
        <f t="shared" si="29"/>
        <v/>
      </c>
      <c r="AC98" s="223" t="str">
        <f t="shared" si="35"/>
        <v/>
      </c>
      <c r="AD98" s="223" t="str">
        <f t="shared" si="36"/>
        <v/>
      </c>
      <c r="AE98" s="223" t="str">
        <f t="shared" si="37"/>
        <v/>
      </c>
      <c r="AF98" s="25" t="str">
        <f t="shared" si="34"/>
        <v/>
      </c>
    </row>
    <row r="99" spans="1:32" s="44" customFormat="1" ht="15.6" x14ac:dyDescent="0.3">
      <c r="A99" s="171"/>
      <c r="B99" s="172"/>
      <c r="C99" s="173"/>
      <c r="D99" s="293"/>
      <c r="E99" s="294"/>
      <c r="F99" s="172"/>
      <c r="G99" s="172"/>
      <c r="H99" s="174" t="str">
        <f t="shared" si="30"/>
        <v/>
      </c>
      <c r="I99" s="293"/>
      <c r="J99" s="294"/>
      <c r="K99" s="172"/>
      <c r="L99" s="172"/>
      <c r="M99" s="174" t="str">
        <f t="shared" si="31"/>
        <v/>
      </c>
      <c r="N99" s="293"/>
      <c r="O99" s="294"/>
      <c r="P99" s="172"/>
      <c r="Q99" s="172"/>
      <c r="R99" s="174" t="str">
        <f t="shared" si="32"/>
        <v/>
      </c>
      <c r="S99" s="293"/>
      <c r="T99" s="294"/>
      <c r="U99" s="172"/>
      <c r="V99" s="175"/>
      <c r="W99" s="176" t="str">
        <f t="shared" si="33"/>
        <v/>
      </c>
      <c r="X99" s="276"/>
      <c r="Y99" s="276"/>
      <c r="Z99" s="276"/>
      <c r="AA99" s="276"/>
      <c r="AB99" s="251" t="str">
        <f t="shared" si="29"/>
        <v/>
      </c>
      <c r="AC99" s="251" t="str">
        <f t="shared" si="35"/>
        <v/>
      </c>
      <c r="AD99" s="251" t="str">
        <f t="shared" si="36"/>
        <v/>
      </c>
      <c r="AE99" s="251" t="str">
        <f t="shared" si="37"/>
        <v/>
      </c>
      <c r="AF99" s="25" t="str">
        <f t="shared" si="34"/>
        <v/>
      </c>
    </row>
    <row r="100" spans="1:32" ht="15.6" x14ac:dyDescent="0.25">
      <c r="A100" s="165"/>
      <c r="B100" s="166"/>
      <c r="C100" s="167"/>
      <c r="D100" s="291"/>
      <c r="E100" s="292"/>
      <c r="F100" s="166"/>
      <c r="G100" s="166"/>
      <c r="H100" s="168" t="str">
        <f t="shared" si="30"/>
        <v/>
      </c>
      <c r="I100" s="297"/>
      <c r="J100" s="298"/>
      <c r="K100" s="166"/>
      <c r="L100" s="166"/>
      <c r="M100" s="168" t="str">
        <f t="shared" si="31"/>
        <v/>
      </c>
      <c r="N100" s="291"/>
      <c r="O100" s="292"/>
      <c r="P100" s="166"/>
      <c r="Q100" s="166"/>
      <c r="R100" s="168" t="str">
        <f t="shared" si="32"/>
        <v/>
      </c>
      <c r="S100" s="297"/>
      <c r="T100" s="298"/>
      <c r="U100" s="166"/>
      <c r="V100" s="169"/>
      <c r="W100" s="170" t="str">
        <f t="shared" si="33"/>
        <v/>
      </c>
      <c r="X100" s="275"/>
      <c r="Y100" s="275"/>
      <c r="Z100" s="275"/>
      <c r="AA100" s="275"/>
      <c r="AB100" s="223" t="str">
        <f t="shared" si="29"/>
        <v/>
      </c>
      <c r="AC100" s="223" t="str">
        <f t="shared" si="35"/>
        <v/>
      </c>
      <c r="AD100" s="223" t="str">
        <f t="shared" si="36"/>
        <v/>
      </c>
      <c r="AE100" s="223" t="str">
        <f t="shared" si="37"/>
        <v/>
      </c>
      <c r="AF100" s="25" t="str">
        <f t="shared" si="34"/>
        <v/>
      </c>
    </row>
    <row r="101" spans="1:32" s="44" customFormat="1" ht="15.6" x14ac:dyDescent="0.3">
      <c r="A101" s="171"/>
      <c r="B101" s="172"/>
      <c r="C101" s="173"/>
      <c r="D101" s="293"/>
      <c r="E101" s="294"/>
      <c r="F101" s="172"/>
      <c r="G101" s="172"/>
      <c r="H101" s="174" t="str">
        <f t="shared" si="30"/>
        <v/>
      </c>
      <c r="I101" s="293"/>
      <c r="J101" s="294"/>
      <c r="K101" s="172"/>
      <c r="L101" s="172"/>
      <c r="M101" s="174" t="str">
        <f t="shared" si="31"/>
        <v/>
      </c>
      <c r="N101" s="293"/>
      <c r="O101" s="294"/>
      <c r="P101" s="172"/>
      <c r="Q101" s="172"/>
      <c r="R101" s="174" t="str">
        <f t="shared" si="32"/>
        <v/>
      </c>
      <c r="S101" s="293"/>
      <c r="T101" s="294"/>
      <c r="U101" s="172"/>
      <c r="V101" s="175"/>
      <c r="W101" s="176" t="str">
        <f t="shared" si="33"/>
        <v/>
      </c>
      <c r="X101" s="276"/>
      <c r="Y101" s="276"/>
      <c r="Z101" s="276"/>
      <c r="AA101" s="276"/>
      <c r="AB101" s="251" t="str">
        <f t="shared" si="29"/>
        <v/>
      </c>
      <c r="AC101" s="251" t="str">
        <f t="shared" si="35"/>
        <v/>
      </c>
      <c r="AD101" s="251" t="str">
        <f t="shared" si="36"/>
        <v/>
      </c>
      <c r="AE101" s="251" t="str">
        <f t="shared" si="37"/>
        <v/>
      </c>
      <c r="AF101" s="25" t="str">
        <f t="shared" si="34"/>
        <v/>
      </c>
    </row>
    <row r="102" spans="1:32" ht="15.6" x14ac:dyDescent="0.25">
      <c r="A102" s="165"/>
      <c r="B102" s="166"/>
      <c r="C102" s="167"/>
      <c r="D102" s="291"/>
      <c r="E102" s="292"/>
      <c r="F102" s="166"/>
      <c r="G102" s="166"/>
      <c r="H102" s="168" t="str">
        <f t="shared" si="30"/>
        <v/>
      </c>
      <c r="I102" s="297"/>
      <c r="J102" s="298"/>
      <c r="K102" s="166"/>
      <c r="L102" s="166"/>
      <c r="M102" s="168" t="str">
        <f t="shared" si="31"/>
        <v/>
      </c>
      <c r="N102" s="291"/>
      <c r="O102" s="292"/>
      <c r="P102" s="166"/>
      <c r="Q102" s="166"/>
      <c r="R102" s="168" t="str">
        <f t="shared" si="32"/>
        <v/>
      </c>
      <c r="S102" s="297"/>
      <c r="T102" s="298"/>
      <c r="U102" s="166"/>
      <c r="V102" s="169"/>
      <c r="W102" s="170" t="str">
        <f t="shared" si="33"/>
        <v/>
      </c>
      <c r="X102" s="275"/>
      <c r="Y102" s="275"/>
      <c r="Z102" s="275"/>
      <c r="AA102" s="275"/>
      <c r="AB102" s="223" t="str">
        <f t="shared" si="29"/>
        <v/>
      </c>
      <c r="AC102" s="223" t="str">
        <f t="shared" si="35"/>
        <v/>
      </c>
      <c r="AD102" s="223" t="str">
        <f t="shared" si="36"/>
        <v/>
      </c>
      <c r="AE102" s="223" t="str">
        <f t="shared" si="37"/>
        <v/>
      </c>
      <c r="AF102" s="25" t="str">
        <f t="shared" si="34"/>
        <v/>
      </c>
    </row>
    <row r="103" spans="1:32" s="44" customFormat="1" ht="15.6" x14ac:dyDescent="0.3">
      <c r="A103" s="171"/>
      <c r="B103" s="172"/>
      <c r="C103" s="173"/>
      <c r="D103" s="293"/>
      <c r="E103" s="294"/>
      <c r="F103" s="172"/>
      <c r="G103" s="172"/>
      <c r="H103" s="174" t="str">
        <f t="shared" si="30"/>
        <v/>
      </c>
      <c r="I103" s="293"/>
      <c r="J103" s="294"/>
      <c r="K103" s="172"/>
      <c r="L103" s="172"/>
      <c r="M103" s="174" t="str">
        <f t="shared" si="31"/>
        <v/>
      </c>
      <c r="N103" s="293"/>
      <c r="O103" s="294"/>
      <c r="P103" s="172"/>
      <c r="Q103" s="172"/>
      <c r="R103" s="174" t="str">
        <f t="shared" si="32"/>
        <v/>
      </c>
      <c r="S103" s="293"/>
      <c r="T103" s="294"/>
      <c r="U103" s="172"/>
      <c r="V103" s="175"/>
      <c r="W103" s="176" t="str">
        <f t="shared" si="33"/>
        <v/>
      </c>
      <c r="X103" s="276"/>
      <c r="Y103" s="276"/>
      <c r="Z103" s="276"/>
      <c r="AA103" s="276"/>
      <c r="AB103" s="251" t="str">
        <f t="shared" si="29"/>
        <v/>
      </c>
      <c r="AC103" s="251" t="str">
        <f t="shared" si="35"/>
        <v/>
      </c>
      <c r="AD103" s="251" t="str">
        <f t="shared" si="36"/>
        <v/>
      </c>
      <c r="AE103" s="251" t="str">
        <f t="shared" si="37"/>
        <v/>
      </c>
      <c r="AF103" s="25" t="str">
        <f t="shared" si="34"/>
        <v/>
      </c>
    </row>
    <row r="104" spans="1:32" ht="15.6" x14ac:dyDescent="0.25">
      <c r="A104" s="165"/>
      <c r="B104" s="166"/>
      <c r="C104" s="167"/>
      <c r="D104" s="291"/>
      <c r="E104" s="292"/>
      <c r="F104" s="166"/>
      <c r="G104" s="166"/>
      <c r="H104" s="168" t="str">
        <f t="shared" si="30"/>
        <v/>
      </c>
      <c r="I104" s="297"/>
      <c r="J104" s="298"/>
      <c r="K104" s="166"/>
      <c r="L104" s="166"/>
      <c r="M104" s="168" t="str">
        <f t="shared" si="31"/>
        <v/>
      </c>
      <c r="N104" s="291"/>
      <c r="O104" s="292"/>
      <c r="P104" s="166"/>
      <c r="Q104" s="166"/>
      <c r="R104" s="168" t="str">
        <f t="shared" si="32"/>
        <v/>
      </c>
      <c r="S104" s="297"/>
      <c r="T104" s="298"/>
      <c r="U104" s="166"/>
      <c r="V104" s="169"/>
      <c r="W104" s="170" t="str">
        <f t="shared" si="33"/>
        <v/>
      </c>
      <c r="X104" s="275"/>
      <c r="Y104" s="275"/>
      <c r="Z104" s="275"/>
      <c r="AA104" s="275"/>
      <c r="AB104" s="223" t="str">
        <f t="shared" si="29"/>
        <v/>
      </c>
      <c r="AC104" s="223" t="str">
        <f t="shared" si="35"/>
        <v/>
      </c>
      <c r="AD104" s="223" t="str">
        <f t="shared" si="36"/>
        <v/>
      </c>
      <c r="AE104" s="223" t="str">
        <f t="shared" si="37"/>
        <v/>
      </c>
      <c r="AF104" s="25" t="str">
        <f t="shared" si="34"/>
        <v/>
      </c>
    </row>
    <row r="105" spans="1:32" s="44" customFormat="1" ht="15.6" x14ac:dyDescent="0.3">
      <c r="A105" s="171"/>
      <c r="B105" s="172"/>
      <c r="C105" s="173"/>
      <c r="D105" s="293"/>
      <c r="E105" s="294"/>
      <c r="F105" s="172"/>
      <c r="G105" s="172"/>
      <c r="H105" s="174" t="str">
        <f t="shared" si="30"/>
        <v/>
      </c>
      <c r="I105" s="293"/>
      <c r="J105" s="294"/>
      <c r="K105" s="172"/>
      <c r="L105" s="172"/>
      <c r="M105" s="174" t="str">
        <f t="shared" si="31"/>
        <v/>
      </c>
      <c r="N105" s="293"/>
      <c r="O105" s="294"/>
      <c r="P105" s="172"/>
      <c r="Q105" s="172"/>
      <c r="R105" s="174" t="str">
        <f t="shared" si="32"/>
        <v/>
      </c>
      <c r="S105" s="293"/>
      <c r="T105" s="294"/>
      <c r="U105" s="172"/>
      <c r="V105" s="175"/>
      <c r="W105" s="176" t="str">
        <f t="shared" si="33"/>
        <v/>
      </c>
      <c r="X105" s="276"/>
      <c r="Y105" s="276"/>
      <c r="Z105" s="276"/>
      <c r="AA105" s="276"/>
      <c r="AB105" s="251" t="str">
        <f t="shared" si="29"/>
        <v/>
      </c>
      <c r="AC105" s="251" t="str">
        <f t="shared" si="35"/>
        <v/>
      </c>
      <c r="AD105" s="251" t="str">
        <f t="shared" si="36"/>
        <v/>
      </c>
      <c r="AE105" s="251" t="str">
        <f t="shared" si="37"/>
        <v/>
      </c>
      <c r="AF105" s="25" t="str">
        <f t="shared" si="34"/>
        <v/>
      </c>
    </row>
    <row r="106" spans="1:32" ht="15.6" x14ac:dyDescent="0.25">
      <c r="A106" s="165"/>
      <c r="B106" s="166"/>
      <c r="C106" s="167"/>
      <c r="D106" s="291"/>
      <c r="E106" s="292"/>
      <c r="F106" s="166"/>
      <c r="G106" s="166"/>
      <c r="H106" s="168" t="str">
        <f t="shared" si="30"/>
        <v/>
      </c>
      <c r="I106" s="297"/>
      <c r="J106" s="298"/>
      <c r="K106" s="166"/>
      <c r="L106" s="166"/>
      <c r="M106" s="168" t="str">
        <f t="shared" si="31"/>
        <v/>
      </c>
      <c r="N106" s="291"/>
      <c r="O106" s="292"/>
      <c r="P106" s="166"/>
      <c r="Q106" s="166"/>
      <c r="R106" s="168" t="str">
        <f t="shared" si="32"/>
        <v/>
      </c>
      <c r="S106" s="297"/>
      <c r="T106" s="298"/>
      <c r="U106" s="166"/>
      <c r="V106" s="169"/>
      <c r="W106" s="170" t="str">
        <f t="shared" si="33"/>
        <v/>
      </c>
      <c r="X106" s="275"/>
      <c r="Y106" s="275"/>
      <c r="Z106" s="275"/>
      <c r="AA106" s="275"/>
      <c r="AB106" s="223" t="str">
        <f t="shared" si="29"/>
        <v/>
      </c>
      <c r="AC106" s="223" t="str">
        <f t="shared" si="35"/>
        <v/>
      </c>
      <c r="AD106" s="223" t="str">
        <f t="shared" si="36"/>
        <v/>
      </c>
      <c r="AE106" s="223" t="str">
        <f t="shared" si="37"/>
        <v/>
      </c>
      <c r="AF106" s="25" t="str">
        <f t="shared" si="34"/>
        <v/>
      </c>
    </row>
    <row r="107" spans="1:32" s="44" customFormat="1" ht="15.6" x14ac:dyDescent="0.3">
      <c r="A107" s="171"/>
      <c r="B107" s="172"/>
      <c r="C107" s="173"/>
      <c r="D107" s="293"/>
      <c r="E107" s="294"/>
      <c r="F107" s="172"/>
      <c r="G107" s="172"/>
      <c r="H107" s="174" t="str">
        <f t="shared" si="30"/>
        <v/>
      </c>
      <c r="I107" s="293"/>
      <c r="J107" s="294"/>
      <c r="K107" s="172"/>
      <c r="L107" s="172"/>
      <c r="M107" s="174" t="str">
        <f t="shared" si="31"/>
        <v/>
      </c>
      <c r="N107" s="293"/>
      <c r="O107" s="294"/>
      <c r="P107" s="172"/>
      <c r="Q107" s="172"/>
      <c r="R107" s="174" t="str">
        <f t="shared" si="32"/>
        <v/>
      </c>
      <c r="S107" s="293"/>
      <c r="T107" s="294"/>
      <c r="U107" s="172"/>
      <c r="V107" s="175"/>
      <c r="W107" s="176" t="str">
        <f t="shared" si="33"/>
        <v/>
      </c>
      <c r="X107" s="276"/>
      <c r="Y107" s="276"/>
      <c r="Z107" s="276"/>
      <c r="AA107" s="276"/>
      <c r="AB107" s="251" t="str">
        <f t="shared" si="29"/>
        <v/>
      </c>
      <c r="AC107" s="251" t="str">
        <f t="shared" si="35"/>
        <v/>
      </c>
      <c r="AD107" s="251" t="str">
        <f t="shared" si="36"/>
        <v/>
      </c>
      <c r="AE107" s="251" t="str">
        <f t="shared" si="37"/>
        <v/>
      </c>
      <c r="AF107" s="25" t="str">
        <f t="shared" si="34"/>
        <v/>
      </c>
    </row>
    <row r="108" spans="1:32" ht="15.6" x14ac:dyDescent="0.25">
      <c r="A108" s="165"/>
      <c r="B108" s="166"/>
      <c r="C108" s="167"/>
      <c r="D108" s="291"/>
      <c r="E108" s="292"/>
      <c r="F108" s="166"/>
      <c r="G108" s="166"/>
      <c r="H108" s="168" t="str">
        <f t="shared" si="30"/>
        <v/>
      </c>
      <c r="I108" s="297"/>
      <c r="J108" s="298"/>
      <c r="K108" s="166"/>
      <c r="L108" s="166"/>
      <c r="M108" s="168" t="str">
        <f t="shared" si="31"/>
        <v/>
      </c>
      <c r="N108" s="291"/>
      <c r="O108" s="292"/>
      <c r="P108" s="166"/>
      <c r="Q108" s="166"/>
      <c r="R108" s="168" t="str">
        <f t="shared" si="32"/>
        <v/>
      </c>
      <c r="S108" s="297"/>
      <c r="T108" s="298"/>
      <c r="U108" s="166"/>
      <c r="V108" s="169"/>
      <c r="W108" s="170" t="str">
        <f t="shared" si="33"/>
        <v/>
      </c>
      <c r="X108" s="275"/>
      <c r="Y108" s="275"/>
      <c r="Z108" s="275"/>
      <c r="AA108" s="275"/>
      <c r="AB108" s="223" t="str">
        <f t="shared" si="29"/>
        <v/>
      </c>
      <c r="AC108" s="223" t="str">
        <f t="shared" si="35"/>
        <v/>
      </c>
      <c r="AD108" s="223" t="str">
        <f t="shared" si="36"/>
        <v/>
      </c>
      <c r="AE108" s="223" t="str">
        <f t="shared" si="37"/>
        <v/>
      </c>
      <c r="AF108" s="25" t="str">
        <f t="shared" si="34"/>
        <v/>
      </c>
    </row>
    <row r="109" spans="1:32" s="44" customFormat="1" ht="15.6" x14ac:dyDescent="0.3">
      <c r="A109" s="171"/>
      <c r="B109" s="172"/>
      <c r="C109" s="173"/>
      <c r="D109" s="293"/>
      <c r="E109" s="294"/>
      <c r="F109" s="172"/>
      <c r="G109" s="172"/>
      <c r="H109" s="174" t="str">
        <f t="shared" si="30"/>
        <v/>
      </c>
      <c r="I109" s="293"/>
      <c r="J109" s="294"/>
      <c r="K109" s="172"/>
      <c r="L109" s="172"/>
      <c r="M109" s="174" t="str">
        <f t="shared" si="31"/>
        <v/>
      </c>
      <c r="N109" s="293"/>
      <c r="O109" s="294"/>
      <c r="P109" s="172"/>
      <c r="Q109" s="172"/>
      <c r="R109" s="174" t="str">
        <f t="shared" si="32"/>
        <v/>
      </c>
      <c r="S109" s="293"/>
      <c r="T109" s="294"/>
      <c r="U109" s="172"/>
      <c r="V109" s="175"/>
      <c r="W109" s="176" t="str">
        <f t="shared" si="33"/>
        <v/>
      </c>
      <c r="X109" s="276"/>
      <c r="Y109" s="276"/>
      <c r="Z109" s="276"/>
      <c r="AA109" s="276"/>
      <c r="AB109" s="251" t="str">
        <f t="shared" si="29"/>
        <v/>
      </c>
      <c r="AC109" s="251" t="str">
        <f t="shared" si="35"/>
        <v/>
      </c>
      <c r="AD109" s="251" t="str">
        <f t="shared" si="36"/>
        <v/>
      </c>
      <c r="AE109" s="251" t="str">
        <f t="shared" si="37"/>
        <v/>
      </c>
      <c r="AF109" s="25" t="str">
        <f t="shared" si="34"/>
        <v/>
      </c>
    </row>
    <row r="110" spans="1:32" ht="15.6" x14ac:dyDescent="0.25">
      <c r="A110" s="165"/>
      <c r="B110" s="166"/>
      <c r="C110" s="167"/>
      <c r="D110" s="291"/>
      <c r="E110" s="292"/>
      <c r="F110" s="166"/>
      <c r="G110" s="166"/>
      <c r="H110" s="168" t="str">
        <f t="shared" si="30"/>
        <v/>
      </c>
      <c r="I110" s="297"/>
      <c r="J110" s="298"/>
      <c r="K110" s="166"/>
      <c r="L110" s="166"/>
      <c r="M110" s="168" t="str">
        <f t="shared" si="31"/>
        <v/>
      </c>
      <c r="N110" s="291"/>
      <c r="O110" s="292"/>
      <c r="P110" s="166"/>
      <c r="Q110" s="166"/>
      <c r="R110" s="168" t="str">
        <f t="shared" si="32"/>
        <v/>
      </c>
      <c r="S110" s="297"/>
      <c r="T110" s="298"/>
      <c r="U110" s="166"/>
      <c r="V110" s="169"/>
      <c r="W110" s="170" t="str">
        <f t="shared" si="33"/>
        <v/>
      </c>
      <c r="X110" s="275"/>
      <c r="Y110" s="275"/>
      <c r="Z110" s="275"/>
      <c r="AA110" s="275"/>
      <c r="AB110" s="223" t="str">
        <f t="shared" si="29"/>
        <v/>
      </c>
      <c r="AC110" s="223" t="str">
        <f t="shared" si="35"/>
        <v/>
      </c>
      <c r="AD110" s="223" t="str">
        <f t="shared" si="36"/>
        <v/>
      </c>
      <c r="AE110" s="223" t="str">
        <f t="shared" si="37"/>
        <v/>
      </c>
      <c r="AF110" s="25" t="str">
        <f t="shared" si="34"/>
        <v/>
      </c>
    </row>
    <row r="111" spans="1:32" s="44" customFormat="1" ht="15.6" x14ac:dyDescent="0.3">
      <c r="A111" s="171"/>
      <c r="B111" s="172"/>
      <c r="C111" s="173"/>
      <c r="D111" s="293"/>
      <c r="E111" s="294"/>
      <c r="F111" s="172"/>
      <c r="G111" s="172"/>
      <c r="H111" s="174" t="str">
        <f t="shared" si="30"/>
        <v/>
      </c>
      <c r="I111" s="293"/>
      <c r="J111" s="294"/>
      <c r="K111" s="172"/>
      <c r="L111" s="172"/>
      <c r="M111" s="174" t="str">
        <f t="shared" si="31"/>
        <v/>
      </c>
      <c r="N111" s="293"/>
      <c r="O111" s="294"/>
      <c r="P111" s="172"/>
      <c r="Q111" s="172"/>
      <c r="R111" s="174" t="str">
        <f t="shared" si="32"/>
        <v/>
      </c>
      <c r="S111" s="293"/>
      <c r="T111" s="294"/>
      <c r="U111" s="172"/>
      <c r="V111" s="175"/>
      <c r="W111" s="176" t="str">
        <f t="shared" si="33"/>
        <v/>
      </c>
      <c r="X111" s="276"/>
      <c r="Y111" s="276"/>
      <c r="Z111" s="276"/>
      <c r="AA111" s="276"/>
      <c r="AB111" s="251" t="str">
        <f t="shared" si="29"/>
        <v/>
      </c>
      <c r="AC111" s="251" t="str">
        <f t="shared" si="35"/>
        <v/>
      </c>
      <c r="AD111" s="251" t="str">
        <f t="shared" si="36"/>
        <v/>
      </c>
      <c r="AE111" s="251" t="str">
        <f t="shared" si="37"/>
        <v/>
      </c>
      <c r="AF111" s="25" t="str">
        <f t="shared" si="34"/>
        <v/>
      </c>
    </row>
    <row r="112" spans="1:32" ht="15.6" x14ac:dyDescent="0.25">
      <c r="A112" s="165"/>
      <c r="B112" s="166"/>
      <c r="C112" s="167"/>
      <c r="D112" s="291"/>
      <c r="E112" s="292"/>
      <c r="F112" s="166"/>
      <c r="G112" s="166"/>
      <c r="H112" s="168" t="str">
        <f t="shared" si="30"/>
        <v/>
      </c>
      <c r="I112" s="297"/>
      <c r="J112" s="298"/>
      <c r="K112" s="166"/>
      <c r="L112" s="166"/>
      <c r="M112" s="168" t="str">
        <f t="shared" si="31"/>
        <v/>
      </c>
      <c r="N112" s="291"/>
      <c r="O112" s="292"/>
      <c r="P112" s="166"/>
      <c r="Q112" s="166"/>
      <c r="R112" s="168" t="str">
        <f t="shared" si="32"/>
        <v/>
      </c>
      <c r="S112" s="297"/>
      <c r="T112" s="298"/>
      <c r="U112" s="166"/>
      <c r="V112" s="169"/>
      <c r="W112" s="170" t="str">
        <f t="shared" si="33"/>
        <v/>
      </c>
      <c r="X112" s="275"/>
      <c r="Y112" s="275"/>
      <c r="Z112" s="275"/>
      <c r="AA112" s="275"/>
      <c r="AB112" s="223" t="str">
        <f t="shared" si="29"/>
        <v/>
      </c>
      <c r="AC112" s="223" t="str">
        <f t="shared" si="35"/>
        <v/>
      </c>
      <c r="AD112" s="223" t="str">
        <f t="shared" si="36"/>
        <v/>
      </c>
      <c r="AE112" s="223" t="str">
        <f t="shared" si="37"/>
        <v/>
      </c>
      <c r="AF112" s="25" t="str">
        <f t="shared" si="34"/>
        <v/>
      </c>
    </row>
    <row r="113" spans="1:32" s="44" customFormat="1" ht="15.6" x14ac:dyDescent="0.3">
      <c r="A113" s="171"/>
      <c r="B113" s="172"/>
      <c r="C113" s="173"/>
      <c r="D113" s="293"/>
      <c r="E113" s="294"/>
      <c r="F113" s="172"/>
      <c r="G113" s="172"/>
      <c r="H113" s="174" t="str">
        <f t="shared" si="30"/>
        <v/>
      </c>
      <c r="I113" s="293"/>
      <c r="J113" s="294"/>
      <c r="K113" s="172"/>
      <c r="L113" s="172"/>
      <c r="M113" s="174" t="str">
        <f t="shared" si="31"/>
        <v/>
      </c>
      <c r="N113" s="293"/>
      <c r="O113" s="294"/>
      <c r="P113" s="172"/>
      <c r="Q113" s="172"/>
      <c r="R113" s="174" t="str">
        <f t="shared" si="32"/>
        <v/>
      </c>
      <c r="S113" s="293"/>
      <c r="T113" s="294"/>
      <c r="U113" s="172"/>
      <c r="V113" s="175"/>
      <c r="W113" s="176" t="str">
        <f t="shared" si="33"/>
        <v/>
      </c>
      <c r="X113" s="276"/>
      <c r="Y113" s="276"/>
      <c r="Z113" s="276"/>
      <c r="AA113" s="276"/>
      <c r="AB113" s="251" t="str">
        <f t="shared" si="29"/>
        <v/>
      </c>
      <c r="AC113" s="251" t="str">
        <f t="shared" si="35"/>
        <v/>
      </c>
      <c r="AD113" s="251" t="str">
        <f t="shared" si="36"/>
        <v/>
      </c>
      <c r="AE113" s="251" t="str">
        <f t="shared" si="37"/>
        <v/>
      </c>
      <c r="AF113" s="25" t="str">
        <f t="shared" si="34"/>
        <v/>
      </c>
    </row>
    <row r="114" spans="1:32" ht="15.6" x14ac:dyDescent="0.25">
      <c r="A114" s="165"/>
      <c r="B114" s="166"/>
      <c r="C114" s="167"/>
      <c r="D114" s="291"/>
      <c r="E114" s="292"/>
      <c r="F114" s="166"/>
      <c r="G114" s="166"/>
      <c r="H114" s="168" t="str">
        <f t="shared" si="30"/>
        <v/>
      </c>
      <c r="I114" s="297"/>
      <c r="J114" s="298"/>
      <c r="K114" s="166"/>
      <c r="L114" s="166"/>
      <c r="M114" s="168" t="str">
        <f t="shared" si="31"/>
        <v/>
      </c>
      <c r="N114" s="291"/>
      <c r="O114" s="292"/>
      <c r="P114" s="166"/>
      <c r="Q114" s="166"/>
      <c r="R114" s="168" t="str">
        <f t="shared" si="32"/>
        <v/>
      </c>
      <c r="S114" s="297"/>
      <c r="T114" s="298"/>
      <c r="U114" s="166"/>
      <c r="V114" s="169"/>
      <c r="W114" s="170" t="str">
        <f t="shared" si="33"/>
        <v/>
      </c>
      <c r="X114" s="275"/>
      <c r="Y114" s="275"/>
      <c r="Z114" s="275"/>
      <c r="AA114" s="275"/>
      <c r="AB114" s="223" t="str">
        <f t="shared" si="29"/>
        <v/>
      </c>
      <c r="AC114" s="223" t="str">
        <f t="shared" si="35"/>
        <v/>
      </c>
      <c r="AD114" s="223" t="str">
        <f t="shared" si="36"/>
        <v/>
      </c>
      <c r="AE114" s="223" t="str">
        <f t="shared" si="37"/>
        <v/>
      </c>
      <c r="AF114" s="25" t="str">
        <f t="shared" si="34"/>
        <v/>
      </c>
    </row>
    <row r="115" spans="1:32" s="44" customFormat="1" ht="15.6" x14ac:dyDescent="0.3">
      <c r="A115" s="171"/>
      <c r="B115" s="172"/>
      <c r="C115" s="173"/>
      <c r="D115" s="293"/>
      <c r="E115" s="294"/>
      <c r="F115" s="172"/>
      <c r="G115" s="172"/>
      <c r="H115" s="174" t="str">
        <f t="shared" si="30"/>
        <v/>
      </c>
      <c r="I115" s="293"/>
      <c r="J115" s="294"/>
      <c r="K115" s="172"/>
      <c r="L115" s="172"/>
      <c r="M115" s="174" t="str">
        <f t="shared" si="31"/>
        <v/>
      </c>
      <c r="N115" s="293"/>
      <c r="O115" s="294"/>
      <c r="P115" s="172"/>
      <c r="Q115" s="172"/>
      <c r="R115" s="174" t="str">
        <f t="shared" si="32"/>
        <v/>
      </c>
      <c r="S115" s="293"/>
      <c r="T115" s="294"/>
      <c r="U115" s="172"/>
      <c r="V115" s="175"/>
      <c r="W115" s="176" t="str">
        <f t="shared" si="33"/>
        <v/>
      </c>
      <c r="X115" s="276"/>
      <c r="Y115" s="276"/>
      <c r="Z115" s="276"/>
      <c r="AA115" s="276"/>
      <c r="AB115" s="251" t="str">
        <f t="shared" si="29"/>
        <v/>
      </c>
      <c r="AC115" s="251" t="str">
        <f t="shared" si="35"/>
        <v/>
      </c>
      <c r="AD115" s="251" t="str">
        <f t="shared" si="36"/>
        <v/>
      </c>
      <c r="AE115" s="251" t="str">
        <f t="shared" si="37"/>
        <v/>
      </c>
      <c r="AF115" s="25" t="str">
        <f t="shared" si="34"/>
        <v/>
      </c>
    </row>
    <row r="116" spans="1:32" ht="15.6" x14ac:dyDescent="0.25">
      <c r="A116" s="165"/>
      <c r="B116" s="166"/>
      <c r="C116" s="167"/>
      <c r="D116" s="291"/>
      <c r="E116" s="292"/>
      <c r="F116" s="166"/>
      <c r="G116" s="166"/>
      <c r="H116" s="168" t="str">
        <f t="shared" si="30"/>
        <v/>
      </c>
      <c r="I116" s="297"/>
      <c r="J116" s="298"/>
      <c r="K116" s="166"/>
      <c r="L116" s="166"/>
      <c r="M116" s="168" t="str">
        <f t="shared" si="31"/>
        <v/>
      </c>
      <c r="N116" s="291"/>
      <c r="O116" s="292"/>
      <c r="P116" s="166"/>
      <c r="Q116" s="166"/>
      <c r="R116" s="168" t="str">
        <f t="shared" si="32"/>
        <v/>
      </c>
      <c r="S116" s="297"/>
      <c r="T116" s="298"/>
      <c r="U116" s="166"/>
      <c r="V116" s="169"/>
      <c r="W116" s="170" t="str">
        <f t="shared" si="33"/>
        <v/>
      </c>
      <c r="X116" s="275"/>
      <c r="Y116" s="275"/>
      <c r="Z116" s="275"/>
      <c r="AA116" s="275"/>
      <c r="AB116" s="223" t="str">
        <f t="shared" si="29"/>
        <v/>
      </c>
      <c r="AC116" s="223" t="str">
        <f t="shared" si="35"/>
        <v/>
      </c>
      <c r="AD116" s="223" t="str">
        <f t="shared" si="36"/>
        <v/>
      </c>
      <c r="AE116" s="223" t="str">
        <f t="shared" si="37"/>
        <v/>
      </c>
      <c r="AF116" s="25" t="str">
        <f t="shared" si="34"/>
        <v/>
      </c>
    </row>
    <row r="117" spans="1:32" s="44" customFormat="1" ht="15.6" x14ac:dyDescent="0.3">
      <c r="A117" s="171"/>
      <c r="B117" s="172"/>
      <c r="C117" s="173"/>
      <c r="D117" s="293"/>
      <c r="E117" s="294"/>
      <c r="F117" s="172"/>
      <c r="G117" s="172"/>
      <c r="H117" s="174" t="str">
        <f t="shared" si="30"/>
        <v/>
      </c>
      <c r="I117" s="293"/>
      <c r="J117" s="294"/>
      <c r="K117" s="172"/>
      <c r="L117" s="172"/>
      <c r="M117" s="174" t="str">
        <f t="shared" si="31"/>
        <v/>
      </c>
      <c r="N117" s="293"/>
      <c r="O117" s="294"/>
      <c r="P117" s="172"/>
      <c r="Q117" s="172"/>
      <c r="R117" s="174" t="str">
        <f t="shared" si="32"/>
        <v/>
      </c>
      <c r="S117" s="293"/>
      <c r="T117" s="294"/>
      <c r="U117" s="172"/>
      <c r="V117" s="175"/>
      <c r="W117" s="176" t="str">
        <f t="shared" si="33"/>
        <v/>
      </c>
      <c r="X117" s="276"/>
      <c r="Y117" s="276"/>
      <c r="Z117" s="276"/>
      <c r="AA117" s="276"/>
      <c r="AB117" s="251" t="str">
        <f t="shared" si="29"/>
        <v/>
      </c>
      <c r="AC117" s="251" t="str">
        <f t="shared" si="35"/>
        <v/>
      </c>
      <c r="AD117" s="251" t="str">
        <f t="shared" si="36"/>
        <v/>
      </c>
      <c r="AE117" s="251" t="str">
        <f t="shared" si="37"/>
        <v/>
      </c>
      <c r="AF117" s="25" t="str">
        <f t="shared" si="34"/>
        <v/>
      </c>
    </row>
    <row r="118" spans="1:32" ht="15.6" x14ac:dyDescent="0.25">
      <c r="A118" s="165"/>
      <c r="B118" s="166"/>
      <c r="C118" s="167"/>
      <c r="D118" s="291"/>
      <c r="E118" s="292"/>
      <c r="F118" s="166"/>
      <c r="G118" s="166"/>
      <c r="H118" s="168" t="str">
        <f t="shared" si="30"/>
        <v/>
      </c>
      <c r="I118" s="297"/>
      <c r="J118" s="298"/>
      <c r="K118" s="166"/>
      <c r="L118" s="166"/>
      <c r="M118" s="168" t="str">
        <f t="shared" si="31"/>
        <v/>
      </c>
      <c r="N118" s="291"/>
      <c r="O118" s="292"/>
      <c r="P118" s="166"/>
      <c r="Q118" s="166"/>
      <c r="R118" s="168" t="str">
        <f t="shared" si="32"/>
        <v/>
      </c>
      <c r="S118" s="297"/>
      <c r="T118" s="298"/>
      <c r="U118" s="166"/>
      <c r="V118" s="169"/>
      <c r="W118" s="170" t="str">
        <f t="shared" si="33"/>
        <v/>
      </c>
      <c r="X118" s="275"/>
      <c r="Y118" s="275"/>
      <c r="Z118" s="275"/>
      <c r="AA118" s="275"/>
      <c r="AB118" s="223" t="str">
        <f t="shared" si="29"/>
        <v/>
      </c>
      <c r="AC118" s="223" t="str">
        <f t="shared" si="35"/>
        <v/>
      </c>
      <c r="AD118" s="223" t="str">
        <f t="shared" si="36"/>
        <v/>
      </c>
      <c r="AE118" s="223" t="str">
        <f t="shared" si="37"/>
        <v/>
      </c>
      <c r="AF118" s="25" t="str">
        <f t="shared" si="34"/>
        <v/>
      </c>
    </row>
    <row r="119" spans="1:32" s="44" customFormat="1" ht="15.6" x14ac:dyDescent="0.3">
      <c r="A119" s="171"/>
      <c r="B119" s="172"/>
      <c r="C119" s="173"/>
      <c r="D119" s="293"/>
      <c r="E119" s="294"/>
      <c r="F119" s="172"/>
      <c r="G119" s="172"/>
      <c r="H119" s="174" t="str">
        <f t="shared" si="30"/>
        <v/>
      </c>
      <c r="I119" s="293"/>
      <c r="J119" s="294"/>
      <c r="K119" s="172"/>
      <c r="L119" s="172"/>
      <c r="M119" s="174" t="str">
        <f t="shared" si="31"/>
        <v/>
      </c>
      <c r="N119" s="293"/>
      <c r="O119" s="294"/>
      <c r="P119" s="172"/>
      <c r="Q119" s="172"/>
      <c r="R119" s="174" t="str">
        <f t="shared" si="32"/>
        <v/>
      </c>
      <c r="S119" s="293"/>
      <c r="T119" s="294"/>
      <c r="U119" s="172"/>
      <c r="V119" s="175"/>
      <c r="W119" s="176" t="str">
        <f t="shared" si="33"/>
        <v/>
      </c>
      <c r="X119" s="276"/>
      <c r="Y119" s="276"/>
      <c r="Z119" s="276"/>
      <c r="AA119" s="276"/>
      <c r="AB119" s="251" t="str">
        <f t="shared" si="29"/>
        <v/>
      </c>
      <c r="AC119" s="251" t="str">
        <f t="shared" si="35"/>
        <v/>
      </c>
      <c r="AD119" s="251" t="str">
        <f t="shared" si="36"/>
        <v/>
      </c>
      <c r="AE119" s="251" t="str">
        <f t="shared" si="37"/>
        <v/>
      </c>
      <c r="AF119" s="25" t="str">
        <f t="shared" si="34"/>
        <v/>
      </c>
    </row>
    <row r="120" spans="1:32" ht="15.6" x14ac:dyDescent="0.25">
      <c r="A120" s="165"/>
      <c r="B120" s="166"/>
      <c r="C120" s="167"/>
      <c r="D120" s="291"/>
      <c r="E120" s="292"/>
      <c r="F120" s="166"/>
      <c r="G120" s="166"/>
      <c r="H120" s="168" t="str">
        <f t="shared" si="30"/>
        <v/>
      </c>
      <c r="I120" s="297"/>
      <c r="J120" s="298"/>
      <c r="K120" s="166"/>
      <c r="L120" s="166"/>
      <c r="M120" s="168" t="str">
        <f t="shared" si="31"/>
        <v/>
      </c>
      <c r="N120" s="291"/>
      <c r="O120" s="292"/>
      <c r="P120" s="166"/>
      <c r="Q120" s="166"/>
      <c r="R120" s="168" t="str">
        <f t="shared" si="32"/>
        <v/>
      </c>
      <c r="S120" s="297"/>
      <c r="T120" s="298"/>
      <c r="U120" s="166"/>
      <c r="V120" s="169"/>
      <c r="W120" s="170" t="str">
        <f t="shared" si="33"/>
        <v/>
      </c>
      <c r="X120" s="275"/>
      <c r="Y120" s="275"/>
      <c r="Z120" s="275"/>
      <c r="AA120" s="275"/>
      <c r="AB120" s="223" t="str">
        <f t="shared" si="29"/>
        <v/>
      </c>
      <c r="AC120" s="223" t="str">
        <f t="shared" si="35"/>
        <v/>
      </c>
      <c r="AD120" s="223" t="str">
        <f t="shared" si="36"/>
        <v/>
      </c>
      <c r="AE120" s="223" t="str">
        <f t="shared" si="37"/>
        <v/>
      </c>
      <c r="AF120" s="25" t="str">
        <f t="shared" si="34"/>
        <v/>
      </c>
    </row>
    <row r="121" spans="1:32" s="44" customFormat="1" ht="15.6" x14ac:dyDescent="0.3">
      <c r="A121" s="171"/>
      <c r="B121" s="172"/>
      <c r="C121" s="173"/>
      <c r="D121" s="293"/>
      <c r="E121" s="294"/>
      <c r="F121" s="172"/>
      <c r="G121" s="172"/>
      <c r="H121" s="174" t="str">
        <f t="shared" si="30"/>
        <v/>
      </c>
      <c r="I121" s="293"/>
      <c r="J121" s="294"/>
      <c r="K121" s="172"/>
      <c r="L121" s="172"/>
      <c r="M121" s="174" t="str">
        <f t="shared" si="31"/>
        <v/>
      </c>
      <c r="N121" s="293"/>
      <c r="O121" s="294"/>
      <c r="P121" s="172"/>
      <c r="Q121" s="172"/>
      <c r="R121" s="174" t="str">
        <f t="shared" si="32"/>
        <v/>
      </c>
      <c r="S121" s="293"/>
      <c r="T121" s="294"/>
      <c r="U121" s="172"/>
      <c r="V121" s="175"/>
      <c r="W121" s="176" t="str">
        <f t="shared" si="33"/>
        <v/>
      </c>
      <c r="X121" s="276"/>
      <c r="Y121" s="276"/>
      <c r="Z121" s="276"/>
      <c r="AA121" s="276"/>
      <c r="AB121" s="251" t="str">
        <f t="shared" si="29"/>
        <v/>
      </c>
      <c r="AC121" s="251" t="str">
        <f t="shared" si="35"/>
        <v/>
      </c>
      <c r="AD121" s="251" t="str">
        <f t="shared" si="36"/>
        <v/>
      </c>
      <c r="AE121" s="251" t="str">
        <f t="shared" si="37"/>
        <v/>
      </c>
      <c r="AF121" s="25" t="str">
        <f t="shared" si="34"/>
        <v/>
      </c>
    </row>
    <row r="122" spans="1:32" ht="15.6" x14ac:dyDescent="0.25">
      <c r="A122" s="165"/>
      <c r="B122" s="166"/>
      <c r="C122" s="167"/>
      <c r="D122" s="291"/>
      <c r="E122" s="292"/>
      <c r="F122" s="166"/>
      <c r="G122" s="166"/>
      <c r="H122" s="168" t="str">
        <f t="shared" si="30"/>
        <v/>
      </c>
      <c r="I122" s="297"/>
      <c r="J122" s="298"/>
      <c r="K122" s="166"/>
      <c r="L122" s="166"/>
      <c r="M122" s="168" t="str">
        <f t="shared" si="31"/>
        <v/>
      </c>
      <c r="N122" s="291"/>
      <c r="O122" s="292"/>
      <c r="P122" s="166"/>
      <c r="Q122" s="166"/>
      <c r="R122" s="168" t="str">
        <f t="shared" si="32"/>
        <v/>
      </c>
      <c r="S122" s="297"/>
      <c r="T122" s="298"/>
      <c r="U122" s="166"/>
      <c r="V122" s="169"/>
      <c r="W122" s="170" t="str">
        <f t="shared" si="33"/>
        <v/>
      </c>
      <c r="X122" s="275"/>
      <c r="Y122" s="275"/>
      <c r="Z122" s="275"/>
      <c r="AA122" s="275"/>
      <c r="AB122" s="223" t="str">
        <f t="shared" si="29"/>
        <v/>
      </c>
      <c r="AC122" s="223" t="str">
        <f t="shared" si="35"/>
        <v/>
      </c>
      <c r="AD122" s="223" t="str">
        <f t="shared" si="36"/>
        <v/>
      </c>
      <c r="AE122" s="223" t="str">
        <f t="shared" si="37"/>
        <v/>
      </c>
      <c r="AF122" s="25" t="str">
        <f t="shared" si="34"/>
        <v/>
      </c>
    </row>
    <row r="123" spans="1:32" s="44" customFormat="1" ht="15.6" x14ac:dyDescent="0.3">
      <c r="A123" s="171"/>
      <c r="B123" s="172"/>
      <c r="C123" s="173"/>
      <c r="D123" s="293"/>
      <c r="E123" s="294"/>
      <c r="F123" s="172"/>
      <c r="G123" s="172"/>
      <c r="H123" s="174" t="str">
        <f t="shared" si="30"/>
        <v/>
      </c>
      <c r="I123" s="293"/>
      <c r="J123" s="294"/>
      <c r="K123" s="172"/>
      <c r="L123" s="172"/>
      <c r="M123" s="174" t="str">
        <f t="shared" si="31"/>
        <v/>
      </c>
      <c r="N123" s="293"/>
      <c r="O123" s="294"/>
      <c r="P123" s="172"/>
      <c r="Q123" s="172"/>
      <c r="R123" s="174" t="str">
        <f t="shared" si="32"/>
        <v/>
      </c>
      <c r="S123" s="293"/>
      <c r="T123" s="294"/>
      <c r="U123" s="172"/>
      <c r="V123" s="175"/>
      <c r="W123" s="176" t="str">
        <f t="shared" si="33"/>
        <v/>
      </c>
      <c r="X123" s="276"/>
      <c r="Y123" s="276"/>
      <c r="Z123" s="276"/>
      <c r="AA123" s="276"/>
      <c r="AB123" s="251" t="str">
        <f t="shared" si="29"/>
        <v/>
      </c>
      <c r="AC123" s="251" t="str">
        <f t="shared" si="35"/>
        <v/>
      </c>
      <c r="AD123" s="251" t="str">
        <f t="shared" si="36"/>
        <v/>
      </c>
      <c r="AE123" s="251" t="str">
        <f t="shared" si="37"/>
        <v/>
      </c>
      <c r="AF123" s="25" t="str">
        <f t="shared" si="34"/>
        <v/>
      </c>
    </row>
    <row r="124" spans="1:32" ht="15.6" x14ac:dyDescent="0.25">
      <c r="A124" s="165"/>
      <c r="B124" s="166"/>
      <c r="C124" s="167"/>
      <c r="D124" s="291"/>
      <c r="E124" s="292"/>
      <c r="F124" s="166"/>
      <c r="G124" s="166"/>
      <c r="H124" s="168" t="str">
        <f t="shared" si="30"/>
        <v/>
      </c>
      <c r="I124" s="297"/>
      <c r="J124" s="298"/>
      <c r="K124" s="166"/>
      <c r="L124" s="166"/>
      <c r="M124" s="168" t="str">
        <f t="shared" si="31"/>
        <v/>
      </c>
      <c r="N124" s="291"/>
      <c r="O124" s="292"/>
      <c r="P124" s="166"/>
      <c r="Q124" s="166"/>
      <c r="R124" s="168" t="str">
        <f t="shared" si="32"/>
        <v/>
      </c>
      <c r="S124" s="297"/>
      <c r="T124" s="298"/>
      <c r="U124" s="166"/>
      <c r="V124" s="169"/>
      <c r="W124" s="170" t="str">
        <f t="shared" si="33"/>
        <v/>
      </c>
      <c r="X124" s="275"/>
      <c r="Y124" s="275"/>
      <c r="Z124" s="275"/>
      <c r="AA124" s="275"/>
      <c r="AB124" s="223" t="str">
        <f t="shared" si="29"/>
        <v/>
      </c>
      <c r="AC124" s="223" t="str">
        <f t="shared" si="35"/>
        <v/>
      </c>
      <c r="AD124" s="223" t="str">
        <f t="shared" si="36"/>
        <v/>
      </c>
      <c r="AE124" s="223" t="str">
        <f t="shared" si="37"/>
        <v/>
      </c>
      <c r="AF124" s="25" t="str">
        <f t="shared" si="34"/>
        <v/>
      </c>
    </row>
    <row r="125" spans="1:32" s="44" customFormat="1" ht="15.6" x14ac:dyDescent="0.3">
      <c r="A125" s="171"/>
      <c r="B125" s="172"/>
      <c r="C125" s="173"/>
      <c r="D125" s="293"/>
      <c r="E125" s="294"/>
      <c r="F125" s="172"/>
      <c r="G125" s="172"/>
      <c r="H125" s="174" t="str">
        <f t="shared" si="30"/>
        <v/>
      </c>
      <c r="I125" s="293"/>
      <c r="J125" s="294"/>
      <c r="K125" s="172"/>
      <c r="L125" s="172"/>
      <c r="M125" s="174" t="str">
        <f t="shared" si="31"/>
        <v/>
      </c>
      <c r="N125" s="293"/>
      <c r="O125" s="294"/>
      <c r="P125" s="172"/>
      <c r="Q125" s="172"/>
      <c r="R125" s="174" t="str">
        <f t="shared" si="32"/>
        <v/>
      </c>
      <c r="S125" s="293"/>
      <c r="T125" s="294"/>
      <c r="U125" s="172"/>
      <c r="V125" s="175"/>
      <c r="W125" s="176" t="str">
        <f t="shared" si="33"/>
        <v/>
      </c>
      <c r="X125" s="276"/>
      <c r="Y125" s="276"/>
      <c r="Z125" s="276"/>
      <c r="AA125" s="276"/>
      <c r="AB125" s="251" t="str">
        <f t="shared" si="29"/>
        <v/>
      </c>
      <c r="AC125" s="251" t="str">
        <f t="shared" si="35"/>
        <v/>
      </c>
      <c r="AD125" s="251" t="str">
        <f t="shared" si="36"/>
        <v/>
      </c>
      <c r="AE125" s="251" t="str">
        <f t="shared" si="37"/>
        <v/>
      </c>
      <c r="AF125" s="25" t="str">
        <f t="shared" si="34"/>
        <v/>
      </c>
    </row>
    <row r="126" spans="1:32" ht="15.6" x14ac:dyDescent="0.25">
      <c r="A126" s="165"/>
      <c r="B126" s="166"/>
      <c r="C126" s="167"/>
      <c r="D126" s="291"/>
      <c r="E126" s="292"/>
      <c r="F126" s="166"/>
      <c r="G126" s="166"/>
      <c r="H126" s="168" t="str">
        <f t="shared" si="30"/>
        <v/>
      </c>
      <c r="I126" s="297"/>
      <c r="J126" s="298"/>
      <c r="K126" s="166"/>
      <c r="L126" s="166"/>
      <c r="M126" s="168" t="str">
        <f t="shared" si="31"/>
        <v/>
      </c>
      <c r="N126" s="291"/>
      <c r="O126" s="292"/>
      <c r="P126" s="166"/>
      <c r="Q126" s="166"/>
      <c r="R126" s="168" t="str">
        <f t="shared" si="32"/>
        <v/>
      </c>
      <c r="S126" s="297"/>
      <c r="T126" s="298"/>
      <c r="U126" s="166"/>
      <c r="V126" s="169"/>
      <c r="W126" s="170" t="str">
        <f t="shared" si="33"/>
        <v/>
      </c>
      <c r="X126" s="275"/>
      <c r="Y126" s="275"/>
      <c r="Z126" s="275"/>
      <c r="AA126" s="275"/>
      <c r="AB126" s="223" t="str">
        <f t="shared" si="29"/>
        <v/>
      </c>
      <c r="AC126" s="223" t="str">
        <f t="shared" si="35"/>
        <v/>
      </c>
      <c r="AD126" s="223" t="str">
        <f t="shared" si="36"/>
        <v/>
      </c>
      <c r="AE126" s="223" t="str">
        <f t="shared" si="37"/>
        <v/>
      </c>
      <c r="AF126" s="25" t="str">
        <f t="shared" si="34"/>
        <v/>
      </c>
    </row>
    <row r="127" spans="1:32" s="44" customFormat="1" ht="15.6" x14ac:dyDescent="0.3">
      <c r="A127" s="171"/>
      <c r="B127" s="172"/>
      <c r="C127" s="173"/>
      <c r="D127" s="293"/>
      <c r="E127" s="294"/>
      <c r="F127" s="172"/>
      <c r="G127" s="172"/>
      <c r="H127" s="174" t="str">
        <f t="shared" si="30"/>
        <v/>
      </c>
      <c r="I127" s="293"/>
      <c r="J127" s="294"/>
      <c r="K127" s="172"/>
      <c r="L127" s="172"/>
      <c r="M127" s="174" t="str">
        <f t="shared" si="31"/>
        <v/>
      </c>
      <c r="N127" s="293"/>
      <c r="O127" s="294"/>
      <c r="P127" s="172"/>
      <c r="Q127" s="172"/>
      <c r="R127" s="174" t="str">
        <f t="shared" si="32"/>
        <v/>
      </c>
      <c r="S127" s="293"/>
      <c r="T127" s="294"/>
      <c r="U127" s="172"/>
      <c r="V127" s="175"/>
      <c r="W127" s="176" t="str">
        <f t="shared" si="33"/>
        <v/>
      </c>
      <c r="X127" s="276"/>
      <c r="Y127" s="276"/>
      <c r="Z127" s="276"/>
      <c r="AA127" s="276"/>
      <c r="AB127" s="251" t="str">
        <f t="shared" si="29"/>
        <v/>
      </c>
      <c r="AC127" s="251" t="str">
        <f t="shared" si="35"/>
        <v/>
      </c>
      <c r="AD127" s="251" t="str">
        <f t="shared" si="36"/>
        <v/>
      </c>
      <c r="AE127" s="251" t="str">
        <f t="shared" si="37"/>
        <v/>
      </c>
      <c r="AF127" s="25" t="str">
        <f t="shared" si="34"/>
        <v/>
      </c>
    </row>
    <row r="128" spans="1:32" ht="15.6" x14ac:dyDescent="0.25">
      <c r="A128" s="165"/>
      <c r="B128" s="166"/>
      <c r="C128" s="167"/>
      <c r="D128" s="291"/>
      <c r="E128" s="292"/>
      <c r="F128" s="166"/>
      <c r="G128" s="166"/>
      <c r="H128" s="168" t="str">
        <f t="shared" si="30"/>
        <v/>
      </c>
      <c r="I128" s="297"/>
      <c r="J128" s="298"/>
      <c r="K128" s="166"/>
      <c r="L128" s="166"/>
      <c r="M128" s="168" t="str">
        <f t="shared" si="31"/>
        <v/>
      </c>
      <c r="N128" s="291"/>
      <c r="O128" s="292"/>
      <c r="P128" s="166"/>
      <c r="Q128" s="166"/>
      <c r="R128" s="168" t="str">
        <f t="shared" si="32"/>
        <v/>
      </c>
      <c r="S128" s="297"/>
      <c r="T128" s="298"/>
      <c r="U128" s="166"/>
      <c r="V128" s="169"/>
      <c r="W128" s="170" t="str">
        <f t="shared" si="33"/>
        <v/>
      </c>
      <c r="X128" s="275"/>
      <c r="Y128" s="275"/>
      <c r="Z128" s="275"/>
      <c r="AA128" s="275"/>
      <c r="AB128" s="223" t="str">
        <f t="shared" si="29"/>
        <v/>
      </c>
      <c r="AC128" s="223" t="str">
        <f t="shared" si="35"/>
        <v/>
      </c>
      <c r="AD128" s="223" t="str">
        <f t="shared" si="36"/>
        <v/>
      </c>
      <c r="AE128" s="223" t="str">
        <f t="shared" si="37"/>
        <v/>
      </c>
      <c r="AF128" s="25" t="str">
        <f t="shared" si="34"/>
        <v/>
      </c>
    </row>
    <row r="129" spans="1:32" s="44" customFormat="1" ht="15.6" x14ac:dyDescent="0.3">
      <c r="A129" s="171"/>
      <c r="B129" s="172"/>
      <c r="C129" s="173"/>
      <c r="D129" s="293"/>
      <c r="E129" s="294"/>
      <c r="F129" s="172"/>
      <c r="G129" s="172"/>
      <c r="H129" s="174" t="str">
        <f t="shared" si="30"/>
        <v/>
      </c>
      <c r="I129" s="293"/>
      <c r="J129" s="294"/>
      <c r="K129" s="172"/>
      <c r="L129" s="172"/>
      <c r="M129" s="174" t="str">
        <f t="shared" si="31"/>
        <v/>
      </c>
      <c r="N129" s="293"/>
      <c r="O129" s="294"/>
      <c r="P129" s="172"/>
      <c r="Q129" s="172"/>
      <c r="R129" s="174" t="str">
        <f t="shared" si="32"/>
        <v/>
      </c>
      <c r="S129" s="293"/>
      <c r="T129" s="294"/>
      <c r="U129" s="172"/>
      <c r="V129" s="175"/>
      <c r="W129" s="176" t="str">
        <f t="shared" si="33"/>
        <v/>
      </c>
      <c r="X129" s="276"/>
      <c r="Y129" s="276"/>
      <c r="Z129" s="276"/>
      <c r="AA129" s="276"/>
      <c r="AB129" s="251" t="str">
        <f t="shared" si="29"/>
        <v/>
      </c>
      <c r="AC129" s="251" t="str">
        <f t="shared" si="35"/>
        <v/>
      </c>
      <c r="AD129" s="251" t="str">
        <f t="shared" si="36"/>
        <v/>
      </c>
      <c r="AE129" s="251" t="str">
        <f t="shared" si="37"/>
        <v/>
      </c>
      <c r="AF129" s="25" t="str">
        <f t="shared" si="34"/>
        <v/>
      </c>
    </row>
    <row r="130" spans="1:32" ht="15.6" x14ac:dyDescent="0.25">
      <c r="A130" s="165"/>
      <c r="B130" s="166"/>
      <c r="C130" s="167"/>
      <c r="D130" s="291"/>
      <c r="E130" s="292"/>
      <c r="F130" s="166"/>
      <c r="G130" s="166"/>
      <c r="H130" s="168" t="str">
        <f t="shared" si="30"/>
        <v/>
      </c>
      <c r="I130" s="297"/>
      <c r="J130" s="298"/>
      <c r="K130" s="166"/>
      <c r="L130" s="166"/>
      <c r="M130" s="168" t="str">
        <f t="shared" si="31"/>
        <v/>
      </c>
      <c r="N130" s="291"/>
      <c r="O130" s="292"/>
      <c r="P130" s="166"/>
      <c r="Q130" s="166"/>
      <c r="R130" s="168" t="str">
        <f t="shared" si="32"/>
        <v/>
      </c>
      <c r="S130" s="297"/>
      <c r="T130" s="298"/>
      <c r="U130" s="166"/>
      <c r="V130" s="169"/>
      <c r="W130" s="170" t="str">
        <f t="shared" si="33"/>
        <v/>
      </c>
      <c r="X130" s="275"/>
      <c r="Y130" s="275"/>
      <c r="Z130" s="275"/>
      <c r="AA130" s="275"/>
      <c r="AB130" s="223" t="str">
        <f t="shared" si="29"/>
        <v/>
      </c>
      <c r="AC130" s="223" t="str">
        <f t="shared" si="35"/>
        <v/>
      </c>
      <c r="AD130" s="223" t="str">
        <f t="shared" si="36"/>
        <v/>
      </c>
      <c r="AE130" s="223" t="str">
        <f t="shared" si="37"/>
        <v/>
      </c>
      <c r="AF130" s="25" t="str">
        <f t="shared" si="34"/>
        <v/>
      </c>
    </row>
    <row r="131" spans="1:32" s="44" customFormat="1" ht="15.6" x14ac:dyDescent="0.3">
      <c r="A131" s="171"/>
      <c r="B131" s="172"/>
      <c r="C131" s="173"/>
      <c r="D131" s="293"/>
      <c r="E131" s="294"/>
      <c r="F131" s="172"/>
      <c r="G131" s="172"/>
      <c r="H131" s="174" t="str">
        <f t="shared" si="30"/>
        <v/>
      </c>
      <c r="I131" s="293"/>
      <c r="J131" s="294"/>
      <c r="K131" s="172"/>
      <c r="L131" s="172"/>
      <c r="M131" s="174" t="str">
        <f t="shared" si="31"/>
        <v/>
      </c>
      <c r="N131" s="293"/>
      <c r="O131" s="294"/>
      <c r="P131" s="172"/>
      <c r="Q131" s="172"/>
      <c r="R131" s="174" t="str">
        <f t="shared" si="32"/>
        <v/>
      </c>
      <c r="S131" s="293"/>
      <c r="T131" s="294"/>
      <c r="U131" s="172"/>
      <c r="V131" s="175"/>
      <c r="W131" s="176" t="str">
        <f t="shared" si="33"/>
        <v/>
      </c>
      <c r="X131" s="276"/>
      <c r="Y131" s="276"/>
      <c r="Z131" s="276"/>
      <c r="AA131" s="276"/>
      <c r="AB131" s="251" t="str">
        <f t="shared" si="29"/>
        <v/>
      </c>
      <c r="AC131" s="251" t="str">
        <f t="shared" si="35"/>
        <v/>
      </c>
      <c r="AD131" s="251" t="str">
        <f t="shared" si="36"/>
        <v/>
      </c>
      <c r="AE131" s="251" t="str">
        <f t="shared" si="37"/>
        <v/>
      </c>
      <c r="AF131" s="25" t="str">
        <f t="shared" si="34"/>
        <v/>
      </c>
    </row>
    <row r="132" spans="1:32" ht="15.6" x14ac:dyDescent="0.25">
      <c r="A132" s="165"/>
      <c r="B132" s="166"/>
      <c r="C132" s="167"/>
      <c r="D132" s="291"/>
      <c r="E132" s="292"/>
      <c r="F132" s="166"/>
      <c r="G132" s="166"/>
      <c r="H132" s="168" t="str">
        <f t="shared" si="30"/>
        <v/>
      </c>
      <c r="I132" s="297"/>
      <c r="J132" s="298"/>
      <c r="K132" s="166"/>
      <c r="L132" s="166"/>
      <c r="M132" s="168" t="str">
        <f t="shared" si="31"/>
        <v/>
      </c>
      <c r="N132" s="291"/>
      <c r="O132" s="292"/>
      <c r="P132" s="166"/>
      <c r="Q132" s="166"/>
      <c r="R132" s="168" t="str">
        <f t="shared" si="32"/>
        <v/>
      </c>
      <c r="S132" s="297"/>
      <c r="T132" s="298"/>
      <c r="U132" s="166"/>
      <c r="V132" s="169"/>
      <c r="W132" s="170" t="str">
        <f t="shared" si="33"/>
        <v/>
      </c>
      <c r="X132" s="275"/>
      <c r="Y132" s="275"/>
      <c r="Z132" s="275"/>
      <c r="AA132" s="275"/>
      <c r="AB132" s="223" t="str">
        <f t="shared" si="29"/>
        <v/>
      </c>
      <c r="AC132" s="223" t="str">
        <f t="shared" si="35"/>
        <v/>
      </c>
      <c r="AD132" s="223" t="str">
        <f t="shared" si="36"/>
        <v/>
      </c>
      <c r="AE132" s="223" t="str">
        <f t="shared" si="37"/>
        <v/>
      </c>
      <c r="AF132" s="25" t="str">
        <f t="shared" si="34"/>
        <v/>
      </c>
    </row>
    <row r="133" spans="1:32" s="44" customFormat="1" ht="15.6" x14ac:dyDescent="0.3">
      <c r="A133" s="171"/>
      <c r="B133" s="172"/>
      <c r="C133" s="173"/>
      <c r="D133" s="293"/>
      <c r="E133" s="294"/>
      <c r="F133" s="172"/>
      <c r="G133" s="172"/>
      <c r="H133" s="174" t="str">
        <f t="shared" si="30"/>
        <v/>
      </c>
      <c r="I133" s="293"/>
      <c r="J133" s="294"/>
      <c r="K133" s="172"/>
      <c r="L133" s="172"/>
      <c r="M133" s="174" t="str">
        <f t="shared" si="31"/>
        <v/>
      </c>
      <c r="N133" s="293"/>
      <c r="O133" s="294"/>
      <c r="P133" s="172"/>
      <c r="Q133" s="172"/>
      <c r="R133" s="174" t="str">
        <f t="shared" si="32"/>
        <v/>
      </c>
      <c r="S133" s="293"/>
      <c r="T133" s="294"/>
      <c r="U133" s="172"/>
      <c r="V133" s="175"/>
      <c r="W133" s="176" t="str">
        <f t="shared" si="33"/>
        <v/>
      </c>
      <c r="X133" s="276"/>
      <c r="Y133" s="276"/>
      <c r="Z133" s="276"/>
      <c r="AA133" s="276"/>
      <c r="AB133" s="251" t="str">
        <f t="shared" si="29"/>
        <v/>
      </c>
      <c r="AC133" s="251" t="str">
        <f t="shared" si="35"/>
        <v/>
      </c>
      <c r="AD133" s="251" t="str">
        <f t="shared" si="36"/>
        <v/>
      </c>
      <c r="AE133" s="251" t="str">
        <f t="shared" si="37"/>
        <v/>
      </c>
      <c r="AF133" s="25" t="str">
        <f t="shared" si="34"/>
        <v/>
      </c>
    </row>
    <row r="134" spans="1:32" ht="15.6" x14ac:dyDescent="0.25">
      <c r="A134" s="165"/>
      <c r="B134" s="166"/>
      <c r="C134" s="167"/>
      <c r="D134" s="291"/>
      <c r="E134" s="292"/>
      <c r="F134" s="166"/>
      <c r="G134" s="166"/>
      <c r="H134" s="168" t="str">
        <f t="shared" si="30"/>
        <v/>
      </c>
      <c r="I134" s="297"/>
      <c r="J134" s="298"/>
      <c r="K134" s="166"/>
      <c r="L134" s="166"/>
      <c r="M134" s="168" t="str">
        <f t="shared" si="31"/>
        <v/>
      </c>
      <c r="N134" s="291"/>
      <c r="O134" s="292"/>
      <c r="P134" s="166"/>
      <c r="Q134" s="166"/>
      <c r="R134" s="168" t="str">
        <f t="shared" si="32"/>
        <v/>
      </c>
      <c r="S134" s="297"/>
      <c r="T134" s="298"/>
      <c r="U134" s="166"/>
      <c r="V134" s="169"/>
      <c r="W134" s="170" t="str">
        <f t="shared" si="33"/>
        <v/>
      </c>
      <c r="X134" s="275"/>
      <c r="Y134" s="275"/>
      <c r="Z134" s="275"/>
      <c r="AA134" s="275"/>
      <c r="AB134" s="223" t="str">
        <f t="shared" ref="AB134:AB197" si="38">IF(D134="","",D134)</f>
        <v/>
      </c>
      <c r="AC134" s="223" t="str">
        <f t="shared" si="35"/>
        <v/>
      </c>
      <c r="AD134" s="223" t="str">
        <f t="shared" si="36"/>
        <v/>
      </c>
      <c r="AE134" s="223" t="str">
        <f t="shared" si="37"/>
        <v/>
      </c>
      <c r="AF134" s="25" t="str">
        <f t="shared" si="34"/>
        <v/>
      </c>
    </row>
    <row r="135" spans="1:32" s="44" customFormat="1" ht="15.6" x14ac:dyDescent="0.3">
      <c r="A135" s="171"/>
      <c r="B135" s="172"/>
      <c r="C135" s="173"/>
      <c r="D135" s="293"/>
      <c r="E135" s="294"/>
      <c r="F135" s="172"/>
      <c r="G135" s="172"/>
      <c r="H135" s="174" t="str">
        <f t="shared" ref="H135:H198" si="39">IF(C135="","",IF(D135="","N/A",IF(AND(S135="",N135="",I135=""),"N/A",IF(AND(I135="",N135=""),D135-S135,IF(I135="",D135-N135,D135-I135)))))</f>
        <v/>
      </c>
      <c r="I135" s="293"/>
      <c r="J135" s="294"/>
      <c r="K135" s="172"/>
      <c r="L135" s="172"/>
      <c r="M135" s="174" t="str">
        <f t="shared" ref="M135:M198" si="40">IF(C135="","",IF(I135="","N/A",IF(AND(S135="",N135=""),"N/A",IF(N135="",I135-S135,I135-N135))))</f>
        <v/>
      </c>
      <c r="N135" s="293"/>
      <c r="O135" s="294"/>
      <c r="P135" s="172"/>
      <c r="Q135" s="172"/>
      <c r="R135" s="174" t="str">
        <f t="shared" ref="R135:R198" si="41">IF(C135="","",IF(N135="","N/A",IF($S135="","N/A",$N135-$S135)))</f>
        <v/>
      </c>
      <c r="S135" s="293"/>
      <c r="T135" s="294"/>
      <c r="U135" s="172"/>
      <c r="V135" s="175"/>
      <c r="W135" s="176" t="str">
        <f t="shared" ref="W135:W198" si="42">IF(C135="","",IF(DATEDIF(C135,AF135,"m")&gt;36,"",DATEDIF(C135,AF135,"m")))</f>
        <v/>
      </c>
      <c r="X135" s="276"/>
      <c r="Y135" s="276"/>
      <c r="Z135" s="276"/>
      <c r="AA135" s="276"/>
      <c r="AB135" s="251" t="str">
        <f t="shared" si="38"/>
        <v/>
      </c>
      <c r="AC135" s="251" t="str">
        <f t="shared" si="35"/>
        <v/>
      </c>
      <c r="AD135" s="251" t="str">
        <f t="shared" si="36"/>
        <v/>
      </c>
      <c r="AE135" s="251" t="str">
        <f t="shared" si="37"/>
        <v/>
      </c>
      <c r="AF135" s="25" t="str">
        <f t="shared" ref="AF135:AF198" si="43">IF(C135="","",SMALL(AB135:AE135,1))</f>
        <v/>
      </c>
    </row>
    <row r="136" spans="1:32" ht="15.6" x14ac:dyDescent="0.25">
      <c r="A136" s="165"/>
      <c r="B136" s="166"/>
      <c r="C136" s="167"/>
      <c r="D136" s="291"/>
      <c r="E136" s="292"/>
      <c r="F136" s="166"/>
      <c r="G136" s="166"/>
      <c r="H136" s="168" t="str">
        <f t="shared" si="39"/>
        <v/>
      </c>
      <c r="I136" s="297"/>
      <c r="J136" s="298"/>
      <c r="K136" s="166"/>
      <c r="L136" s="166"/>
      <c r="M136" s="168" t="str">
        <f t="shared" si="40"/>
        <v/>
      </c>
      <c r="N136" s="291"/>
      <c r="O136" s="292"/>
      <c r="P136" s="166"/>
      <c r="Q136" s="166"/>
      <c r="R136" s="168" t="str">
        <f t="shared" si="41"/>
        <v/>
      </c>
      <c r="S136" s="297"/>
      <c r="T136" s="298"/>
      <c r="U136" s="166"/>
      <c r="V136" s="169"/>
      <c r="W136" s="170" t="str">
        <f t="shared" si="42"/>
        <v/>
      </c>
      <c r="X136" s="275"/>
      <c r="Y136" s="275"/>
      <c r="Z136" s="275"/>
      <c r="AA136" s="275"/>
      <c r="AB136" s="223" t="str">
        <f t="shared" si="38"/>
        <v/>
      </c>
      <c r="AC136" s="223" t="str">
        <f t="shared" si="35"/>
        <v/>
      </c>
      <c r="AD136" s="223" t="str">
        <f t="shared" si="36"/>
        <v/>
      </c>
      <c r="AE136" s="223" t="str">
        <f t="shared" si="37"/>
        <v/>
      </c>
      <c r="AF136" s="25" t="str">
        <f t="shared" si="43"/>
        <v/>
      </c>
    </row>
    <row r="137" spans="1:32" s="44" customFormat="1" ht="15.6" x14ac:dyDescent="0.3">
      <c r="A137" s="171"/>
      <c r="B137" s="172"/>
      <c r="C137" s="173"/>
      <c r="D137" s="293"/>
      <c r="E137" s="294"/>
      <c r="F137" s="172"/>
      <c r="G137" s="172"/>
      <c r="H137" s="174" t="str">
        <f t="shared" si="39"/>
        <v/>
      </c>
      <c r="I137" s="293"/>
      <c r="J137" s="294"/>
      <c r="K137" s="172"/>
      <c r="L137" s="172"/>
      <c r="M137" s="174" t="str">
        <f t="shared" si="40"/>
        <v/>
      </c>
      <c r="N137" s="293"/>
      <c r="O137" s="294"/>
      <c r="P137" s="172"/>
      <c r="Q137" s="172"/>
      <c r="R137" s="174" t="str">
        <f t="shared" si="41"/>
        <v/>
      </c>
      <c r="S137" s="293"/>
      <c r="T137" s="294"/>
      <c r="U137" s="172"/>
      <c r="V137" s="175"/>
      <c r="W137" s="176" t="str">
        <f t="shared" si="42"/>
        <v/>
      </c>
      <c r="X137" s="276"/>
      <c r="Y137" s="276"/>
      <c r="Z137" s="276"/>
      <c r="AA137" s="276"/>
      <c r="AB137" s="251" t="str">
        <f t="shared" si="38"/>
        <v/>
      </c>
      <c r="AC137" s="251" t="str">
        <f t="shared" si="35"/>
        <v/>
      </c>
      <c r="AD137" s="251" t="str">
        <f t="shared" si="36"/>
        <v/>
      </c>
      <c r="AE137" s="251" t="str">
        <f t="shared" si="37"/>
        <v/>
      </c>
      <c r="AF137" s="25" t="str">
        <f t="shared" si="43"/>
        <v/>
      </c>
    </row>
    <row r="138" spans="1:32" ht="15.6" x14ac:dyDescent="0.25">
      <c r="A138" s="165"/>
      <c r="B138" s="166"/>
      <c r="C138" s="167"/>
      <c r="D138" s="291"/>
      <c r="E138" s="292"/>
      <c r="F138" s="166"/>
      <c r="G138" s="166"/>
      <c r="H138" s="168" t="str">
        <f t="shared" si="39"/>
        <v/>
      </c>
      <c r="I138" s="297"/>
      <c r="J138" s="298"/>
      <c r="K138" s="166"/>
      <c r="L138" s="166"/>
      <c r="M138" s="168" t="str">
        <f t="shared" si="40"/>
        <v/>
      </c>
      <c r="N138" s="291"/>
      <c r="O138" s="292"/>
      <c r="P138" s="166"/>
      <c r="Q138" s="166"/>
      <c r="R138" s="168" t="str">
        <f t="shared" si="41"/>
        <v/>
      </c>
      <c r="S138" s="297"/>
      <c r="T138" s="298"/>
      <c r="U138" s="166"/>
      <c r="V138" s="169"/>
      <c r="W138" s="170" t="str">
        <f t="shared" si="42"/>
        <v/>
      </c>
      <c r="X138" s="275"/>
      <c r="Y138" s="275"/>
      <c r="Z138" s="275"/>
      <c r="AA138" s="275"/>
      <c r="AB138" s="223" t="str">
        <f t="shared" si="38"/>
        <v/>
      </c>
      <c r="AC138" s="223" t="str">
        <f t="shared" si="35"/>
        <v/>
      </c>
      <c r="AD138" s="223" t="str">
        <f t="shared" si="36"/>
        <v/>
      </c>
      <c r="AE138" s="223" t="str">
        <f t="shared" si="37"/>
        <v/>
      </c>
      <c r="AF138" s="25" t="str">
        <f t="shared" si="43"/>
        <v/>
      </c>
    </row>
    <row r="139" spans="1:32" s="44" customFormat="1" ht="15.6" x14ac:dyDescent="0.3">
      <c r="A139" s="171"/>
      <c r="B139" s="172"/>
      <c r="C139" s="173"/>
      <c r="D139" s="293"/>
      <c r="E139" s="294"/>
      <c r="F139" s="172"/>
      <c r="G139" s="172"/>
      <c r="H139" s="174" t="str">
        <f t="shared" si="39"/>
        <v/>
      </c>
      <c r="I139" s="293"/>
      <c r="J139" s="294"/>
      <c r="K139" s="172"/>
      <c r="L139" s="172"/>
      <c r="M139" s="174" t="str">
        <f t="shared" si="40"/>
        <v/>
      </c>
      <c r="N139" s="293"/>
      <c r="O139" s="294"/>
      <c r="P139" s="172"/>
      <c r="Q139" s="172"/>
      <c r="R139" s="174" t="str">
        <f t="shared" si="41"/>
        <v/>
      </c>
      <c r="S139" s="293"/>
      <c r="T139" s="294"/>
      <c r="U139" s="172"/>
      <c r="V139" s="175"/>
      <c r="W139" s="176" t="str">
        <f t="shared" si="42"/>
        <v/>
      </c>
      <c r="X139" s="276"/>
      <c r="Y139" s="276"/>
      <c r="Z139" s="276"/>
      <c r="AA139" s="276"/>
      <c r="AB139" s="251" t="str">
        <f t="shared" si="38"/>
        <v/>
      </c>
      <c r="AC139" s="251" t="str">
        <f t="shared" si="35"/>
        <v/>
      </c>
      <c r="AD139" s="251" t="str">
        <f t="shared" si="36"/>
        <v/>
      </c>
      <c r="AE139" s="251" t="str">
        <f t="shared" si="37"/>
        <v/>
      </c>
      <c r="AF139" s="25" t="str">
        <f t="shared" si="43"/>
        <v/>
      </c>
    </row>
    <row r="140" spans="1:32" ht="15.6" x14ac:dyDescent="0.25">
      <c r="A140" s="165"/>
      <c r="B140" s="166"/>
      <c r="C140" s="167"/>
      <c r="D140" s="291"/>
      <c r="E140" s="292"/>
      <c r="F140" s="166"/>
      <c r="G140" s="166"/>
      <c r="H140" s="168" t="str">
        <f t="shared" si="39"/>
        <v/>
      </c>
      <c r="I140" s="297"/>
      <c r="J140" s="298"/>
      <c r="K140" s="166"/>
      <c r="L140" s="166"/>
      <c r="M140" s="168" t="str">
        <f t="shared" si="40"/>
        <v/>
      </c>
      <c r="N140" s="291"/>
      <c r="O140" s="292"/>
      <c r="P140" s="166"/>
      <c r="Q140" s="166"/>
      <c r="R140" s="168" t="str">
        <f t="shared" si="41"/>
        <v/>
      </c>
      <c r="S140" s="297"/>
      <c r="T140" s="298"/>
      <c r="U140" s="166"/>
      <c r="V140" s="169"/>
      <c r="W140" s="170" t="str">
        <f t="shared" si="42"/>
        <v/>
      </c>
      <c r="X140" s="275"/>
      <c r="Y140" s="275"/>
      <c r="Z140" s="275"/>
      <c r="AA140" s="275"/>
      <c r="AB140" s="223" t="str">
        <f t="shared" si="38"/>
        <v/>
      </c>
      <c r="AC140" s="223" t="str">
        <f t="shared" si="35"/>
        <v/>
      </c>
      <c r="AD140" s="223" t="str">
        <f t="shared" si="36"/>
        <v/>
      </c>
      <c r="AE140" s="223" t="str">
        <f t="shared" si="37"/>
        <v/>
      </c>
      <c r="AF140" s="25" t="str">
        <f t="shared" si="43"/>
        <v/>
      </c>
    </row>
    <row r="141" spans="1:32" s="44" customFormat="1" ht="15.6" x14ac:dyDescent="0.3">
      <c r="A141" s="171"/>
      <c r="B141" s="172"/>
      <c r="C141" s="173"/>
      <c r="D141" s="293"/>
      <c r="E141" s="294"/>
      <c r="F141" s="172"/>
      <c r="G141" s="172"/>
      <c r="H141" s="174" t="str">
        <f t="shared" si="39"/>
        <v/>
      </c>
      <c r="I141" s="293"/>
      <c r="J141" s="294"/>
      <c r="K141" s="172"/>
      <c r="L141" s="172"/>
      <c r="M141" s="174" t="str">
        <f t="shared" si="40"/>
        <v/>
      </c>
      <c r="N141" s="293"/>
      <c r="O141" s="294"/>
      <c r="P141" s="172"/>
      <c r="Q141" s="172"/>
      <c r="R141" s="174" t="str">
        <f t="shared" si="41"/>
        <v/>
      </c>
      <c r="S141" s="293"/>
      <c r="T141" s="294"/>
      <c r="U141" s="172"/>
      <c r="V141" s="175"/>
      <c r="W141" s="176" t="str">
        <f t="shared" si="42"/>
        <v/>
      </c>
      <c r="X141" s="276"/>
      <c r="Y141" s="276"/>
      <c r="Z141" s="276"/>
      <c r="AA141" s="276"/>
      <c r="AB141" s="251" t="str">
        <f t="shared" si="38"/>
        <v/>
      </c>
      <c r="AC141" s="251" t="str">
        <f t="shared" ref="AC141:AC204" si="44">IF(I141="","",I141)</f>
        <v/>
      </c>
      <c r="AD141" s="251" t="str">
        <f t="shared" ref="AD141:AD204" si="45">IF(N141="","",N141)</f>
        <v/>
      </c>
      <c r="AE141" s="251" t="str">
        <f t="shared" ref="AE141:AE204" si="46">IF(S141="","",S141)</f>
        <v/>
      </c>
      <c r="AF141" s="25" t="str">
        <f t="shared" si="43"/>
        <v/>
      </c>
    </row>
    <row r="142" spans="1:32" ht="15.6" x14ac:dyDescent="0.25">
      <c r="A142" s="165"/>
      <c r="B142" s="166"/>
      <c r="C142" s="167"/>
      <c r="D142" s="291"/>
      <c r="E142" s="292"/>
      <c r="F142" s="166"/>
      <c r="G142" s="166"/>
      <c r="H142" s="168" t="str">
        <f t="shared" si="39"/>
        <v/>
      </c>
      <c r="I142" s="297"/>
      <c r="J142" s="298"/>
      <c r="K142" s="166"/>
      <c r="L142" s="166"/>
      <c r="M142" s="168" t="str">
        <f t="shared" si="40"/>
        <v/>
      </c>
      <c r="N142" s="291"/>
      <c r="O142" s="292"/>
      <c r="P142" s="166"/>
      <c r="Q142" s="166"/>
      <c r="R142" s="168" t="str">
        <f t="shared" si="41"/>
        <v/>
      </c>
      <c r="S142" s="297"/>
      <c r="T142" s="298"/>
      <c r="U142" s="166"/>
      <c r="V142" s="169"/>
      <c r="W142" s="170" t="str">
        <f t="shared" si="42"/>
        <v/>
      </c>
      <c r="X142" s="275"/>
      <c r="Y142" s="275"/>
      <c r="Z142" s="275"/>
      <c r="AA142" s="275"/>
      <c r="AB142" s="223" t="str">
        <f t="shared" si="38"/>
        <v/>
      </c>
      <c r="AC142" s="223" t="str">
        <f t="shared" si="44"/>
        <v/>
      </c>
      <c r="AD142" s="223" t="str">
        <f t="shared" si="45"/>
        <v/>
      </c>
      <c r="AE142" s="223" t="str">
        <f t="shared" si="46"/>
        <v/>
      </c>
      <c r="AF142" s="25" t="str">
        <f t="shared" si="43"/>
        <v/>
      </c>
    </row>
    <row r="143" spans="1:32" s="44" customFormat="1" ht="15.6" x14ac:dyDescent="0.3">
      <c r="A143" s="171"/>
      <c r="B143" s="172"/>
      <c r="C143" s="173"/>
      <c r="D143" s="293"/>
      <c r="E143" s="294"/>
      <c r="F143" s="172"/>
      <c r="G143" s="172"/>
      <c r="H143" s="174" t="str">
        <f t="shared" si="39"/>
        <v/>
      </c>
      <c r="I143" s="293"/>
      <c r="J143" s="294"/>
      <c r="K143" s="172"/>
      <c r="L143" s="172"/>
      <c r="M143" s="174" t="str">
        <f t="shared" si="40"/>
        <v/>
      </c>
      <c r="N143" s="293"/>
      <c r="O143" s="294"/>
      <c r="P143" s="172"/>
      <c r="Q143" s="172"/>
      <c r="R143" s="174" t="str">
        <f t="shared" si="41"/>
        <v/>
      </c>
      <c r="S143" s="293"/>
      <c r="T143" s="294"/>
      <c r="U143" s="172"/>
      <c r="V143" s="175"/>
      <c r="W143" s="176" t="str">
        <f t="shared" si="42"/>
        <v/>
      </c>
      <c r="X143" s="276"/>
      <c r="Y143" s="276"/>
      <c r="Z143" s="276"/>
      <c r="AA143" s="276"/>
      <c r="AB143" s="251" t="str">
        <f t="shared" si="38"/>
        <v/>
      </c>
      <c r="AC143" s="251" t="str">
        <f t="shared" si="44"/>
        <v/>
      </c>
      <c r="AD143" s="251" t="str">
        <f t="shared" si="45"/>
        <v/>
      </c>
      <c r="AE143" s="251" t="str">
        <f t="shared" si="46"/>
        <v/>
      </c>
      <c r="AF143" s="25" t="str">
        <f t="shared" si="43"/>
        <v/>
      </c>
    </row>
    <row r="144" spans="1:32" ht="15.6" x14ac:dyDescent="0.25">
      <c r="A144" s="165"/>
      <c r="B144" s="166"/>
      <c r="C144" s="167"/>
      <c r="D144" s="291"/>
      <c r="E144" s="292"/>
      <c r="F144" s="166"/>
      <c r="G144" s="166"/>
      <c r="H144" s="168" t="str">
        <f t="shared" si="39"/>
        <v/>
      </c>
      <c r="I144" s="297"/>
      <c r="J144" s="298"/>
      <c r="K144" s="166"/>
      <c r="L144" s="166"/>
      <c r="M144" s="168" t="str">
        <f t="shared" si="40"/>
        <v/>
      </c>
      <c r="N144" s="291"/>
      <c r="O144" s="292"/>
      <c r="P144" s="166"/>
      <c r="Q144" s="166"/>
      <c r="R144" s="168" t="str">
        <f t="shared" si="41"/>
        <v/>
      </c>
      <c r="S144" s="297"/>
      <c r="T144" s="298"/>
      <c r="U144" s="166"/>
      <c r="V144" s="169"/>
      <c r="W144" s="170" t="str">
        <f t="shared" si="42"/>
        <v/>
      </c>
      <c r="X144" s="275"/>
      <c r="Y144" s="275"/>
      <c r="Z144" s="275"/>
      <c r="AA144" s="275"/>
      <c r="AB144" s="223" t="str">
        <f t="shared" si="38"/>
        <v/>
      </c>
      <c r="AC144" s="223" t="str">
        <f t="shared" si="44"/>
        <v/>
      </c>
      <c r="AD144" s="223" t="str">
        <f t="shared" si="45"/>
        <v/>
      </c>
      <c r="AE144" s="223" t="str">
        <f t="shared" si="46"/>
        <v/>
      </c>
      <c r="AF144" s="25" t="str">
        <f t="shared" si="43"/>
        <v/>
      </c>
    </row>
    <row r="145" spans="1:32" s="44" customFormat="1" ht="15.6" x14ac:dyDescent="0.3">
      <c r="A145" s="171"/>
      <c r="B145" s="172"/>
      <c r="C145" s="173"/>
      <c r="D145" s="293"/>
      <c r="E145" s="294"/>
      <c r="F145" s="172"/>
      <c r="G145" s="172"/>
      <c r="H145" s="174" t="str">
        <f t="shared" si="39"/>
        <v/>
      </c>
      <c r="I145" s="293"/>
      <c r="J145" s="294"/>
      <c r="K145" s="172"/>
      <c r="L145" s="172"/>
      <c r="M145" s="174" t="str">
        <f t="shared" si="40"/>
        <v/>
      </c>
      <c r="N145" s="293"/>
      <c r="O145" s="294"/>
      <c r="P145" s="172"/>
      <c r="Q145" s="172"/>
      <c r="R145" s="174" t="str">
        <f t="shared" si="41"/>
        <v/>
      </c>
      <c r="S145" s="293"/>
      <c r="T145" s="294"/>
      <c r="U145" s="172"/>
      <c r="V145" s="175"/>
      <c r="W145" s="176" t="str">
        <f t="shared" si="42"/>
        <v/>
      </c>
      <c r="X145" s="276"/>
      <c r="Y145" s="276"/>
      <c r="Z145" s="276"/>
      <c r="AA145" s="276"/>
      <c r="AB145" s="251" t="str">
        <f t="shared" si="38"/>
        <v/>
      </c>
      <c r="AC145" s="251" t="str">
        <f t="shared" si="44"/>
        <v/>
      </c>
      <c r="AD145" s="251" t="str">
        <f t="shared" si="45"/>
        <v/>
      </c>
      <c r="AE145" s="251" t="str">
        <f t="shared" si="46"/>
        <v/>
      </c>
      <c r="AF145" s="25" t="str">
        <f t="shared" si="43"/>
        <v/>
      </c>
    </row>
    <row r="146" spans="1:32" ht="15.6" x14ac:dyDescent="0.25">
      <c r="A146" s="165"/>
      <c r="B146" s="166"/>
      <c r="C146" s="167"/>
      <c r="D146" s="291"/>
      <c r="E146" s="292"/>
      <c r="F146" s="166"/>
      <c r="G146" s="166"/>
      <c r="H146" s="168" t="str">
        <f t="shared" si="39"/>
        <v/>
      </c>
      <c r="I146" s="297"/>
      <c r="J146" s="298"/>
      <c r="K146" s="166"/>
      <c r="L146" s="166"/>
      <c r="M146" s="168" t="str">
        <f t="shared" si="40"/>
        <v/>
      </c>
      <c r="N146" s="291"/>
      <c r="O146" s="292"/>
      <c r="P146" s="166"/>
      <c r="Q146" s="166"/>
      <c r="R146" s="168" t="str">
        <f t="shared" si="41"/>
        <v/>
      </c>
      <c r="S146" s="297"/>
      <c r="T146" s="298"/>
      <c r="U146" s="166"/>
      <c r="V146" s="169"/>
      <c r="W146" s="170" t="str">
        <f t="shared" si="42"/>
        <v/>
      </c>
      <c r="X146" s="275"/>
      <c r="Y146" s="275"/>
      <c r="Z146" s="275"/>
      <c r="AA146" s="275"/>
      <c r="AB146" s="223" t="str">
        <f t="shared" si="38"/>
        <v/>
      </c>
      <c r="AC146" s="223" t="str">
        <f t="shared" si="44"/>
        <v/>
      </c>
      <c r="AD146" s="223" t="str">
        <f t="shared" si="45"/>
        <v/>
      </c>
      <c r="AE146" s="223" t="str">
        <f t="shared" si="46"/>
        <v/>
      </c>
      <c r="AF146" s="25" t="str">
        <f t="shared" si="43"/>
        <v/>
      </c>
    </row>
    <row r="147" spans="1:32" s="44" customFormat="1" ht="15.6" x14ac:dyDescent="0.3">
      <c r="A147" s="171"/>
      <c r="B147" s="172"/>
      <c r="C147" s="173"/>
      <c r="D147" s="293"/>
      <c r="E147" s="294"/>
      <c r="F147" s="172"/>
      <c r="G147" s="172"/>
      <c r="H147" s="174" t="str">
        <f t="shared" si="39"/>
        <v/>
      </c>
      <c r="I147" s="293"/>
      <c r="J147" s="294"/>
      <c r="K147" s="172"/>
      <c r="L147" s="172"/>
      <c r="M147" s="174" t="str">
        <f t="shared" si="40"/>
        <v/>
      </c>
      <c r="N147" s="293"/>
      <c r="O147" s="294"/>
      <c r="P147" s="172"/>
      <c r="Q147" s="172"/>
      <c r="R147" s="174" t="str">
        <f t="shared" si="41"/>
        <v/>
      </c>
      <c r="S147" s="293"/>
      <c r="T147" s="294"/>
      <c r="U147" s="172"/>
      <c r="V147" s="175"/>
      <c r="W147" s="176" t="str">
        <f t="shared" si="42"/>
        <v/>
      </c>
      <c r="X147" s="276"/>
      <c r="Y147" s="276"/>
      <c r="Z147" s="276"/>
      <c r="AA147" s="276"/>
      <c r="AB147" s="251" t="str">
        <f t="shared" si="38"/>
        <v/>
      </c>
      <c r="AC147" s="251" t="str">
        <f t="shared" si="44"/>
        <v/>
      </c>
      <c r="AD147" s="251" t="str">
        <f t="shared" si="45"/>
        <v/>
      </c>
      <c r="AE147" s="251" t="str">
        <f t="shared" si="46"/>
        <v/>
      </c>
      <c r="AF147" s="25" t="str">
        <f t="shared" si="43"/>
        <v/>
      </c>
    </row>
    <row r="148" spans="1:32" ht="15.6" x14ac:dyDescent="0.25">
      <c r="A148" s="165"/>
      <c r="B148" s="166"/>
      <c r="C148" s="167"/>
      <c r="D148" s="291"/>
      <c r="E148" s="292"/>
      <c r="F148" s="166"/>
      <c r="G148" s="166"/>
      <c r="H148" s="168" t="str">
        <f t="shared" si="39"/>
        <v/>
      </c>
      <c r="I148" s="297"/>
      <c r="J148" s="298"/>
      <c r="K148" s="166"/>
      <c r="L148" s="166"/>
      <c r="M148" s="168" t="str">
        <f t="shared" si="40"/>
        <v/>
      </c>
      <c r="N148" s="291"/>
      <c r="O148" s="292"/>
      <c r="P148" s="166"/>
      <c r="Q148" s="166"/>
      <c r="R148" s="168" t="str">
        <f t="shared" si="41"/>
        <v/>
      </c>
      <c r="S148" s="297"/>
      <c r="T148" s="298"/>
      <c r="U148" s="166"/>
      <c r="V148" s="169"/>
      <c r="W148" s="170" t="str">
        <f t="shared" si="42"/>
        <v/>
      </c>
      <c r="X148" s="275"/>
      <c r="Y148" s="275"/>
      <c r="Z148" s="275"/>
      <c r="AA148" s="275"/>
      <c r="AB148" s="223" t="str">
        <f t="shared" si="38"/>
        <v/>
      </c>
      <c r="AC148" s="223" t="str">
        <f t="shared" si="44"/>
        <v/>
      </c>
      <c r="AD148" s="223" t="str">
        <f t="shared" si="45"/>
        <v/>
      </c>
      <c r="AE148" s="223" t="str">
        <f t="shared" si="46"/>
        <v/>
      </c>
      <c r="AF148" s="25" t="str">
        <f t="shared" si="43"/>
        <v/>
      </c>
    </row>
    <row r="149" spans="1:32" s="44" customFormat="1" ht="15.6" x14ac:dyDescent="0.3">
      <c r="A149" s="171"/>
      <c r="B149" s="172"/>
      <c r="C149" s="173"/>
      <c r="D149" s="293"/>
      <c r="E149" s="294"/>
      <c r="F149" s="172"/>
      <c r="G149" s="172"/>
      <c r="H149" s="174" t="str">
        <f t="shared" si="39"/>
        <v/>
      </c>
      <c r="I149" s="293"/>
      <c r="J149" s="294"/>
      <c r="K149" s="172"/>
      <c r="L149" s="172"/>
      <c r="M149" s="174" t="str">
        <f t="shared" si="40"/>
        <v/>
      </c>
      <c r="N149" s="293"/>
      <c r="O149" s="294"/>
      <c r="P149" s="172"/>
      <c r="Q149" s="172"/>
      <c r="R149" s="174" t="str">
        <f t="shared" si="41"/>
        <v/>
      </c>
      <c r="S149" s="293"/>
      <c r="T149" s="294"/>
      <c r="U149" s="172"/>
      <c r="V149" s="175"/>
      <c r="W149" s="176" t="str">
        <f t="shared" si="42"/>
        <v/>
      </c>
      <c r="X149" s="276"/>
      <c r="Y149" s="276"/>
      <c r="Z149" s="276"/>
      <c r="AA149" s="276"/>
      <c r="AB149" s="251" t="str">
        <f t="shared" si="38"/>
        <v/>
      </c>
      <c r="AC149" s="251" t="str">
        <f t="shared" si="44"/>
        <v/>
      </c>
      <c r="AD149" s="251" t="str">
        <f t="shared" si="45"/>
        <v/>
      </c>
      <c r="AE149" s="251" t="str">
        <f t="shared" si="46"/>
        <v/>
      </c>
      <c r="AF149" s="25" t="str">
        <f t="shared" si="43"/>
        <v/>
      </c>
    </row>
    <row r="150" spans="1:32" ht="15.6" x14ac:dyDescent="0.25">
      <c r="A150" s="165"/>
      <c r="B150" s="166"/>
      <c r="C150" s="167"/>
      <c r="D150" s="291"/>
      <c r="E150" s="292"/>
      <c r="F150" s="166"/>
      <c r="G150" s="166"/>
      <c r="H150" s="168" t="str">
        <f t="shared" si="39"/>
        <v/>
      </c>
      <c r="I150" s="297"/>
      <c r="J150" s="298"/>
      <c r="K150" s="166"/>
      <c r="L150" s="166"/>
      <c r="M150" s="168" t="str">
        <f t="shared" si="40"/>
        <v/>
      </c>
      <c r="N150" s="291"/>
      <c r="O150" s="292"/>
      <c r="P150" s="166"/>
      <c r="Q150" s="166"/>
      <c r="R150" s="168" t="str">
        <f t="shared" si="41"/>
        <v/>
      </c>
      <c r="S150" s="297"/>
      <c r="T150" s="298"/>
      <c r="U150" s="166"/>
      <c r="V150" s="169"/>
      <c r="W150" s="170" t="str">
        <f t="shared" si="42"/>
        <v/>
      </c>
      <c r="X150" s="275"/>
      <c r="Y150" s="275"/>
      <c r="Z150" s="275"/>
      <c r="AA150" s="275"/>
      <c r="AB150" s="223" t="str">
        <f t="shared" si="38"/>
        <v/>
      </c>
      <c r="AC150" s="223" t="str">
        <f t="shared" si="44"/>
        <v/>
      </c>
      <c r="AD150" s="223" t="str">
        <f t="shared" si="45"/>
        <v/>
      </c>
      <c r="AE150" s="223" t="str">
        <f t="shared" si="46"/>
        <v/>
      </c>
      <c r="AF150" s="25" t="str">
        <f t="shared" si="43"/>
        <v/>
      </c>
    </row>
    <row r="151" spans="1:32" s="44" customFormat="1" ht="15.6" x14ac:dyDescent="0.3">
      <c r="A151" s="171"/>
      <c r="B151" s="172"/>
      <c r="C151" s="173"/>
      <c r="D151" s="293"/>
      <c r="E151" s="294"/>
      <c r="F151" s="172"/>
      <c r="G151" s="172"/>
      <c r="H151" s="174" t="str">
        <f t="shared" si="39"/>
        <v/>
      </c>
      <c r="I151" s="293"/>
      <c r="J151" s="294"/>
      <c r="K151" s="172"/>
      <c r="L151" s="172"/>
      <c r="M151" s="174" t="str">
        <f t="shared" si="40"/>
        <v/>
      </c>
      <c r="N151" s="293"/>
      <c r="O151" s="294"/>
      <c r="P151" s="172"/>
      <c r="Q151" s="172"/>
      <c r="R151" s="174" t="str">
        <f t="shared" si="41"/>
        <v/>
      </c>
      <c r="S151" s="293"/>
      <c r="T151" s="294"/>
      <c r="U151" s="172"/>
      <c r="V151" s="175"/>
      <c r="W151" s="176" t="str">
        <f t="shared" si="42"/>
        <v/>
      </c>
      <c r="X151" s="276"/>
      <c r="Y151" s="276"/>
      <c r="Z151" s="276"/>
      <c r="AA151" s="276"/>
      <c r="AB151" s="251" t="str">
        <f t="shared" si="38"/>
        <v/>
      </c>
      <c r="AC151" s="251" t="str">
        <f t="shared" si="44"/>
        <v/>
      </c>
      <c r="AD151" s="251" t="str">
        <f t="shared" si="45"/>
        <v/>
      </c>
      <c r="AE151" s="251" t="str">
        <f t="shared" si="46"/>
        <v/>
      </c>
      <c r="AF151" s="25" t="str">
        <f t="shared" si="43"/>
        <v/>
      </c>
    </row>
    <row r="152" spans="1:32" ht="15.6" x14ac:dyDescent="0.25">
      <c r="A152" s="165"/>
      <c r="B152" s="166"/>
      <c r="C152" s="167"/>
      <c r="D152" s="291"/>
      <c r="E152" s="292"/>
      <c r="F152" s="166"/>
      <c r="G152" s="166"/>
      <c r="H152" s="168" t="str">
        <f t="shared" si="39"/>
        <v/>
      </c>
      <c r="I152" s="297"/>
      <c r="J152" s="298"/>
      <c r="K152" s="166"/>
      <c r="L152" s="166"/>
      <c r="M152" s="168" t="str">
        <f t="shared" si="40"/>
        <v/>
      </c>
      <c r="N152" s="291"/>
      <c r="O152" s="292"/>
      <c r="P152" s="166"/>
      <c r="Q152" s="166"/>
      <c r="R152" s="168" t="str">
        <f t="shared" si="41"/>
        <v/>
      </c>
      <c r="S152" s="297"/>
      <c r="T152" s="298"/>
      <c r="U152" s="166"/>
      <c r="V152" s="169"/>
      <c r="W152" s="170" t="str">
        <f t="shared" si="42"/>
        <v/>
      </c>
      <c r="X152" s="275"/>
      <c r="Y152" s="275"/>
      <c r="Z152" s="275"/>
      <c r="AA152" s="275"/>
      <c r="AB152" s="223" t="str">
        <f t="shared" si="38"/>
        <v/>
      </c>
      <c r="AC152" s="223" t="str">
        <f t="shared" si="44"/>
        <v/>
      </c>
      <c r="AD152" s="223" t="str">
        <f t="shared" si="45"/>
        <v/>
      </c>
      <c r="AE152" s="223" t="str">
        <f t="shared" si="46"/>
        <v/>
      </c>
      <c r="AF152" s="25" t="str">
        <f t="shared" si="43"/>
        <v/>
      </c>
    </row>
    <row r="153" spans="1:32" s="44" customFormat="1" ht="15.6" x14ac:dyDescent="0.3">
      <c r="A153" s="171"/>
      <c r="B153" s="172"/>
      <c r="C153" s="173"/>
      <c r="D153" s="293"/>
      <c r="E153" s="294"/>
      <c r="F153" s="172"/>
      <c r="G153" s="172"/>
      <c r="H153" s="174" t="str">
        <f t="shared" si="39"/>
        <v/>
      </c>
      <c r="I153" s="293"/>
      <c r="J153" s="294"/>
      <c r="K153" s="172"/>
      <c r="L153" s="172"/>
      <c r="M153" s="174" t="str">
        <f t="shared" si="40"/>
        <v/>
      </c>
      <c r="N153" s="293"/>
      <c r="O153" s="294"/>
      <c r="P153" s="172"/>
      <c r="Q153" s="172"/>
      <c r="R153" s="174" t="str">
        <f t="shared" si="41"/>
        <v/>
      </c>
      <c r="S153" s="293"/>
      <c r="T153" s="294"/>
      <c r="U153" s="172"/>
      <c r="V153" s="175"/>
      <c r="W153" s="176" t="str">
        <f t="shared" si="42"/>
        <v/>
      </c>
      <c r="X153" s="276"/>
      <c r="Y153" s="276"/>
      <c r="Z153" s="276"/>
      <c r="AA153" s="276"/>
      <c r="AB153" s="251" t="str">
        <f t="shared" si="38"/>
        <v/>
      </c>
      <c r="AC153" s="251" t="str">
        <f t="shared" si="44"/>
        <v/>
      </c>
      <c r="AD153" s="251" t="str">
        <f t="shared" si="45"/>
        <v/>
      </c>
      <c r="AE153" s="251" t="str">
        <f t="shared" si="46"/>
        <v/>
      </c>
      <c r="AF153" s="25" t="str">
        <f t="shared" si="43"/>
        <v/>
      </c>
    </row>
    <row r="154" spans="1:32" ht="15.6" x14ac:dyDescent="0.25">
      <c r="A154" s="165"/>
      <c r="B154" s="166"/>
      <c r="C154" s="167"/>
      <c r="D154" s="291"/>
      <c r="E154" s="292"/>
      <c r="F154" s="166"/>
      <c r="G154" s="166"/>
      <c r="H154" s="168" t="str">
        <f t="shared" si="39"/>
        <v/>
      </c>
      <c r="I154" s="297"/>
      <c r="J154" s="298"/>
      <c r="K154" s="166"/>
      <c r="L154" s="166"/>
      <c r="M154" s="168" t="str">
        <f t="shared" si="40"/>
        <v/>
      </c>
      <c r="N154" s="291"/>
      <c r="O154" s="292"/>
      <c r="P154" s="166"/>
      <c r="Q154" s="166"/>
      <c r="R154" s="168" t="str">
        <f t="shared" si="41"/>
        <v/>
      </c>
      <c r="S154" s="297"/>
      <c r="T154" s="298"/>
      <c r="U154" s="166"/>
      <c r="V154" s="169"/>
      <c r="W154" s="170" t="str">
        <f t="shared" si="42"/>
        <v/>
      </c>
      <c r="X154" s="275"/>
      <c r="Y154" s="275"/>
      <c r="Z154" s="275"/>
      <c r="AA154" s="275"/>
      <c r="AB154" s="223" t="str">
        <f t="shared" si="38"/>
        <v/>
      </c>
      <c r="AC154" s="223" t="str">
        <f t="shared" si="44"/>
        <v/>
      </c>
      <c r="AD154" s="223" t="str">
        <f t="shared" si="45"/>
        <v/>
      </c>
      <c r="AE154" s="223" t="str">
        <f t="shared" si="46"/>
        <v/>
      </c>
      <c r="AF154" s="25" t="str">
        <f t="shared" si="43"/>
        <v/>
      </c>
    </row>
    <row r="155" spans="1:32" s="44" customFormat="1" ht="15.6" x14ac:dyDescent="0.3">
      <c r="A155" s="171"/>
      <c r="B155" s="172"/>
      <c r="C155" s="173"/>
      <c r="D155" s="293"/>
      <c r="E155" s="294"/>
      <c r="F155" s="172"/>
      <c r="G155" s="172"/>
      <c r="H155" s="174" t="str">
        <f t="shared" si="39"/>
        <v/>
      </c>
      <c r="I155" s="293"/>
      <c r="J155" s="294"/>
      <c r="K155" s="172"/>
      <c r="L155" s="172"/>
      <c r="M155" s="174" t="str">
        <f t="shared" si="40"/>
        <v/>
      </c>
      <c r="N155" s="293"/>
      <c r="O155" s="294"/>
      <c r="P155" s="172"/>
      <c r="Q155" s="172"/>
      <c r="R155" s="174" t="str">
        <f t="shared" si="41"/>
        <v/>
      </c>
      <c r="S155" s="293"/>
      <c r="T155" s="294"/>
      <c r="U155" s="172"/>
      <c r="V155" s="175"/>
      <c r="W155" s="176" t="str">
        <f t="shared" si="42"/>
        <v/>
      </c>
      <c r="X155" s="276"/>
      <c r="Y155" s="276"/>
      <c r="Z155" s="276"/>
      <c r="AA155" s="276"/>
      <c r="AB155" s="251" t="str">
        <f t="shared" si="38"/>
        <v/>
      </c>
      <c r="AC155" s="251" t="str">
        <f t="shared" si="44"/>
        <v/>
      </c>
      <c r="AD155" s="251" t="str">
        <f t="shared" si="45"/>
        <v/>
      </c>
      <c r="AE155" s="251" t="str">
        <f t="shared" si="46"/>
        <v/>
      </c>
      <c r="AF155" s="25" t="str">
        <f t="shared" si="43"/>
        <v/>
      </c>
    </row>
    <row r="156" spans="1:32" ht="15.6" x14ac:dyDescent="0.25">
      <c r="A156" s="165"/>
      <c r="B156" s="166"/>
      <c r="C156" s="167"/>
      <c r="D156" s="291"/>
      <c r="E156" s="292"/>
      <c r="F156" s="166"/>
      <c r="G156" s="166"/>
      <c r="H156" s="168" t="str">
        <f t="shared" si="39"/>
        <v/>
      </c>
      <c r="I156" s="297"/>
      <c r="J156" s="298"/>
      <c r="K156" s="166"/>
      <c r="L156" s="166"/>
      <c r="M156" s="168" t="str">
        <f t="shared" si="40"/>
        <v/>
      </c>
      <c r="N156" s="291"/>
      <c r="O156" s="292"/>
      <c r="P156" s="166"/>
      <c r="Q156" s="166"/>
      <c r="R156" s="168" t="str">
        <f t="shared" si="41"/>
        <v/>
      </c>
      <c r="S156" s="297"/>
      <c r="T156" s="298"/>
      <c r="U156" s="166"/>
      <c r="V156" s="169"/>
      <c r="W156" s="170" t="str">
        <f t="shared" si="42"/>
        <v/>
      </c>
      <c r="X156" s="275"/>
      <c r="Y156" s="275"/>
      <c r="Z156" s="275"/>
      <c r="AA156" s="275"/>
      <c r="AB156" s="223" t="str">
        <f t="shared" si="38"/>
        <v/>
      </c>
      <c r="AC156" s="223" t="str">
        <f t="shared" si="44"/>
        <v/>
      </c>
      <c r="AD156" s="223" t="str">
        <f t="shared" si="45"/>
        <v/>
      </c>
      <c r="AE156" s="223" t="str">
        <f t="shared" si="46"/>
        <v/>
      </c>
      <c r="AF156" s="25" t="str">
        <f t="shared" si="43"/>
        <v/>
      </c>
    </row>
    <row r="157" spans="1:32" s="44" customFormat="1" ht="15.6" x14ac:dyDescent="0.3">
      <c r="A157" s="171"/>
      <c r="B157" s="172"/>
      <c r="C157" s="173"/>
      <c r="D157" s="293"/>
      <c r="E157" s="294"/>
      <c r="F157" s="172"/>
      <c r="G157" s="172"/>
      <c r="H157" s="174" t="str">
        <f t="shared" si="39"/>
        <v/>
      </c>
      <c r="I157" s="293"/>
      <c r="J157" s="294"/>
      <c r="K157" s="172"/>
      <c r="L157" s="172"/>
      <c r="M157" s="174" t="str">
        <f t="shared" si="40"/>
        <v/>
      </c>
      <c r="N157" s="293"/>
      <c r="O157" s="294"/>
      <c r="P157" s="172"/>
      <c r="Q157" s="172"/>
      <c r="R157" s="174" t="str">
        <f t="shared" si="41"/>
        <v/>
      </c>
      <c r="S157" s="293"/>
      <c r="T157" s="294"/>
      <c r="U157" s="172"/>
      <c r="V157" s="175"/>
      <c r="W157" s="176" t="str">
        <f t="shared" si="42"/>
        <v/>
      </c>
      <c r="X157" s="276"/>
      <c r="Y157" s="276"/>
      <c r="Z157" s="276"/>
      <c r="AA157" s="276"/>
      <c r="AB157" s="251" t="str">
        <f t="shared" si="38"/>
        <v/>
      </c>
      <c r="AC157" s="251" t="str">
        <f t="shared" si="44"/>
        <v/>
      </c>
      <c r="AD157" s="251" t="str">
        <f t="shared" si="45"/>
        <v/>
      </c>
      <c r="AE157" s="251" t="str">
        <f t="shared" si="46"/>
        <v/>
      </c>
      <c r="AF157" s="25" t="str">
        <f t="shared" si="43"/>
        <v/>
      </c>
    </row>
    <row r="158" spans="1:32" ht="15.6" x14ac:dyDescent="0.25">
      <c r="A158" s="165"/>
      <c r="B158" s="166"/>
      <c r="C158" s="167"/>
      <c r="D158" s="291"/>
      <c r="E158" s="292"/>
      <c r="F158" s="166"/>
      <c r="G158" s="166"/>
      <c r="H158" s="168" t="str">
        <f t="shared" si="39"/>
        <v/>
      </c>
      <c r="I158" s="297"/>
      <c r="J158" s="298"/>
      <c r="K158" s="166"/>
      <c r="L158" s="166"/>
      <c r="M158" s="168" t="str">
        <f t="shared" si="40"/>
        <v/>
      </c>
      <c r="N158" s="291"/>
      <c r="O158" s="292"/>
      <c r="P158" s="166"/>
      <c r="Q158" s="166"/>
      <c r="R158" s="168" t="str">
        <f t="shared" si="41"/>
        <v/>
      </c>
      <c r="S158" s="297"/>
      <c r="T158" s="298"/>
      <c r="U158" s="166"/>
      <c r="V158" s="169"/>
      <c r="W158" s="170" t="str">
        <f t="shared" si="42"/>
        <v/>
      </c>
      <c r="X158" s="275"/>
      <c r="Y158" s="275"/>
      <c r="Z158" s="275"/>
      <c r="AA158" s="275"/>
      <c r="AB158" s="223" t="str">
        <f t="shared" si="38"/>
        <v/>
      </c>
      <c r="AC158" s="223" t="str">
        <f t="shared" si="44"/>
        <v/>
      </c>
      <c r="AD158" s="223" t="str">
        <f t="shared" si="45"/>
        <v/>
      </c>
      <c r="AE158" s="223" t="str">
        <f t="shared" si="46"/>
        <v/>
      </c>
      <c r="AF158" s="25" t="str">
        <f t="shared" si="43"/>
        <v/>
      </c>
    </row>
    <row r="159" spans="1:32" s="44" customFormat="1" ht="15.6" x14ac:dyDescent="0.3">
      <c r="A159" s="171"/>
      <c r="B159" s="172"/>
      <c r="C159" s="173"/>
      <c r="D159" s="293"/>
      <c r="E159" s="294"/>
      <c r="F159" s="172"/>
      <c r="G159" s="172"/>
      <c r="H159" s="174" t="str">
        <f t="shared" si="39"/>
        <v/>
      </c>
      <c r="I159" s="293"/>
      <c r="J159" s="294"/>
      <c r="K159" s="172"/>
      <c r="L159" s="172"/>
      <c r="M159" s="174" t="str">
        <f t="shared" si="40"/>
        <v/>
      </c>
      <c r="N159" s="293"/>
      <c r="O159" s="294"/>
      <c r="P159" s="172"/>
      <c r="Q159" s="172"/>
      <c r="R159" s="174" t="str">
        <f t="shared" si="41"/>
        <v/>
      </c>
      <c r="S159" s="293"/>
      <c r="T159" s="294"/>
      <c r="U159" s="172"/>
      <c r="V159" s="175"/>
      <c r="W159" s="176" t="str">
        <f t="shared" si="42"/>
        <v/>
      </c>
      <c r="X159" s="276"/>
      <c r="Y159" s="276"/>
      <c r="Z159" s="276"/>
      <c r="AA159" s="276"/>
      <c r="AB159" s="251" t="str">
        <f t="shared" si="38"/>
        <v/>
      </c>
      <c r="AC159" s="251" t="str">
        <f t="shared" si="44"/>
        <v/>
      </c>
      <c r="AD159" s="251" t="str">
        <f t="shared" si="45"/>
        <v/>
      </c>
      <c r="AE159" s="251" t="str">
        <f t="shared" si="46"/>
        <v/>
      </c>
      <c r="AF159" s="25" t="str">
        <f t="shared" si="43"/>
        <v/>
      </c>
    </row>
    <row r="160" spans="1:32" ht="15.6" x14ac:dyDescent="0.25">
      <c r="A160" s="165"/>
      <c r="B160" s="166"/>
      <c r="C160" s="167"/>
      <c r="D160" s="291"/>
      <c r="E160" s="292"/>
      <c r="F160" s="166"/>
      <c r="G160" s="166"/>
      <c r="H160" s="168" t="str">
        <f t="shared" si="39"/>
        <v/>
      </c>
      <c r="I160" s="297"/>
      <c r="J160" s="298"/>
      <c r="K160" s="166"/>
      <c r="L160" s="166"/>
      <c r="M160" s="168" t="str">
        <f t="shared" si="40"/>
        <v/>
      </c>
      <c r="N160" s="291"/>
      <c r="O160" s="292"/>
      <c r="P160" s="166"/>
      <c r="Q160" s="166"/>
      <c r="R160" s="168" t="str">
        <f t="shared" si="41"/>
        <v/>
      </c>
      <c r="S160" s="297"/>
      <c r="T160" s="298"/>
      <c r="U160" s="166"/>
      <c r="V160" s="169"/>
      <c r="W160" s="170" t="str">
        <f t="shared" si="42"/>
        <v/>
      </c>
      <c r="X160" s="275"/>
      <c r="Y160" s="275"/>
      <c r="Z160" s="275"/>
      <c r="AA160" s="275"/>
      <c r="AB160" s="223" t="str">
        <f t="shared" si="38"/>
        <v/>
      </c>
      <c r="AC160" s="223" t="str">
        <f t="shared" si="44"/>
        <v/>
      </c>
      <c r="AD160" s="223" t="str">
        <f t="shared" si="45"/>
        <v/>
      </c>
      <c r="AE160" s="223" t="str">
        <f t="shared" si="46"/>
        <v/>
      </c>
      <c r="AF160" s="25" t="str">
        <f t="shared" si="43"/>
        <v/>
      </c>
    </row>
    <row r="161" spans="1:32" s="44" customFormat="1" ht="15.6" x14ac:dyDescent="0.3">
      <c r="A161" s="171"/>
      <c r="B161" s="172"/>
      <c r="C161" s="173"/>
      <c r="D161" s="293"/>
      <c r="E161" s="294"/>
      <c r="F161" s="172"/>
      <c r="G161" s="172"/>
      <c r="H161" s="174" t="str">
        <f t="shared" si="39"/>
        <v/>
      </c>
      <c r="I161" s="293"/>
      <c r="J161" s="294"/>
      <c r="K161" s="172"/>
      <c r="L161" s="172"/>
      <c r="M161" s="174" t="str">
        <f t="shared" si="40"/>
        <v/>
      </c>
      <c r="N161" s="293"/>
      <c r="O161" s="294"/>
      <c r="P161" s="172"/>
      <c r="Q161" s="172"/>
      <c r="R161" s="174" t="str">
        <f t="shared" si="41"/>
        <v/>
      </c>
      <c r="S161" s="293"/>
      <c r="T161" s="294"/>
      <c r="U161" s="172"/>
      <c r="V161" s="175"/>
      <c r="W161" s="176" t="str">
        <f t="shared" si="42"/>
        <v/>
      </c>
      <c r="X161" s="276"/>
      <c r="Y161" s="276"/>
      <c r="Z161" s="276"/>
      <c r="AA161" s="276"/>
      <c r="AB161" s="251" t="str">
        <f t="shared" si="38"/>
        <v/>
      </c>
      <c r="AC161" s="251" t="str">
        <f t="shared" si="44"/>
        <v/>
      </c>
      <c r="AD161" s="251" t="str">
        <f t="shared" si="45"/>
        <v/>
      </c>
      <c r="AE161" s="251" t="str">
        <f t="shared" si="46"/>
        <v/>
      </c>
      <c r="AF161" s="25" t="str">
        <f t="shared" si="43"/>
        <v/>
      </c>
    </row>
    <row r="162" spans="1:32" ht="15.6" x14ac:dyDescent="0.25">
      <c r="A162" s="165"/>
      <c r="B162" s="166"/>
      <c r="C162" s="167"/>
      <c r="D162" s="291"/>
      <c r="E162" s="292"/>
      <c r="F162" s="166"/>
      <c r="G162" s="166"/>
      <c r="H162" s="168" t="str">
        <f t="shared" si="39"/>
        <v/>
      </c>
      <c r="I162" s="297"/>
      <c r="J162" s="298"/>
      <c r="K162" s="166"/>
      <c r="L162" s="166"/>
      <c r="M162" s="168" t="str">
        <f t="shared" si="40"/>
        <v/>
      </c>
      <c r="N162" s="291"/>
      <c r="O162" s="292"/>
      <c r="P162" s="166"/>
      <c r="Q162" s="166"/>
      <c r="R162" s="168" t="str">
        <f t="shared" si="41"/>
        <v/>
      </c>
      <c r="S162" s="297"/>
      <c r="T162" s="298"/>
      <c r="U162" s="166"/>
      <c r="V162" s="169"/>
      <c r="W162" s="170" t="str">
        <f t="shared" si="42"/>
        <v/>
      </c>
      <c r="X162" s="275"/>
      <c r="Y162" s="275"/>
      <c r="Z162" s="275"/>
      <c r="AA162" s="275"/>
      <c r="AB162" s="223" t="str">
        <f t="shared" si="38"/>
        <v/>
      </c>
      <c r="AC162" s="223" t="str">
        <f t="shared" si="44"/>
        <v/>
      </c>
      <c r="AD162" s="223" t="str">
        <f t="shared" si="45"/>
        <v/>
      </c>
      <c r="AE162" s="223" t="str">
        <f t="shared" si="46"/>
        <v/>
      </c>
      <c r="AF162" s="25" t="str">
        <f t="shared" si="43"/>
        <v/>
      </c>
    </row>
    <row r="163" spans="1:32" s="44" customFormat="1" ht="15.6" x14ac:dyDescent="0.3">
      <c r="A163" s="171"/>
      <c r="B163" s="172"/>
      <c r="C163" s="173"/>
      <c r="D163" s="293"/>
      <c r="E163" s="294"/>
      <c r="F163" s="172"/>
      <c r="G163" s="172"/>
      <c r="H163" s="174" t="str">
        <f t="shared" si="39"/>
        <v/>
      </c>
      <c r="I163" s="293"/>
      <c r="J163" s="294"/>
      <c r="K163" s="172"/>
      <c r="L163" s="172"/>
      <c r="M163" s="174" t="str">
        <f t="shared" si="40"/>
        <v/>
      </c>
      <c r="N163" s="293"/>
      <c r="O163" s="294"/>
      <c r="P163" s="172"/>
      <c r="Q163" s="172"/>
      <c r="R163" s="174" t="str">
        <f t="shared" si="41"/>
        <v/>
      </c>
      <c r="S163" s="293"/>
      <c r="T163" s="294"/>
      <c r="U163" s="172"/>
      <c r="V163" s="175"/>
      <c r="W163" s="176" t="str">
        <f t="shared" si="42"/>
        <v/>
      </c>
      <c r="X163" s="276"/>
      <c r="Y163" s="276"/>
      <c r="Z163" s="276"/>
      <c r="AA163" s="276"/>
      <c r="AB163" s="251" t="str">
        <f t="shared" si="38"/>
        <v/>
      </c>
      <c r="AC163" s="251" t="str">
        <f t="shared" si="44"/>
        <v/>
      </c>
      <c r="AD163" s="251" t="str">
        <f t="shared" si="45"/>
        <v/>
      </c>
      <c r="AE163" s="251" t="str">
        <f t="shared" si="46"/>
        <v/>
      </c>
      <c r="AF163" s="25" t="str">
        <f t="shared" si="43"/>
        <v/>
      </c>
    </row>
    <row r="164" spans="1:32" ht="15.6" x14ac:dyDescent="0.25">
      <c r="A164" s="165"/>
      <c r="B164" s="166"/>
      <c r="C164" s="167"/>
      <c r="D164" s="291"/>
      <c r="E164" s="292"/>
      <c r="F164" s="166"/>
      <c r="G164" s="166"/>
      <c r="H164" s="168" t="str">
        <f t="shared" si="39"/>
        <v/>
      </c>
      <c r="I164" s="297"/>
      <c r="J164" s="298"/>
      <c r="K164" s="166"/>
      <c r="L164" s="166"/>
      <c r="M164" s="168" t="str">
        <f t="shared" si="40"/>
        <v/>
      </c>
      <c r="N164" s="291"/>
      <c r="O164" s="292"/>
      <c r="P164" s="166"/>
      <c r="Q164" s="166"/>
      <c r="R164" s="168" t="str">
        <f t="shared" si="41"/>
        <v/>
      </c>
      <c r="S164" s="297"/>
      <c r="T164" s="298"/>
      <c r="U164" s="166"/>
      <c r="V164" s="169"/>
      <c r="W164" s="170" t="str">
        <f t="shared" si="42"/>
        <v/>
      </c>
      <c r="X164" s="275"/>
      <c r="Y164" s="275"/>
      <c r="Z164" s="275"/>
      <c r="AA164" s="275"/>
      <c r="AB164" s="223" t="str">
        <f t="shared" si="38"/>
        <v/>
      </c>
      <c r="AC164" s="223" t="str">
        <f t="shared" si="44"/>
        <v/>
      </c>
      <c r="AD164" s="223" t="str">
        <f t="shared" si="45"/>
        <v/>
      </c>
      <c r="AE164" s="223" t="str">
        <f t="shared" si="46"/>
        <v/>
      </c>
      <c r="AF164" s="25" t="str">
        <f t="shared" si="43"/>
        <v/>
      </c>
    </row>
    <row r="165" spans="1:32" s="44" customFormat="1" ht="15.6" x14ac:dyDescent="0.3">
      <c r="A165" s="171"/>
      <c r="B165" s="172"/>
      <c r="C165" s="173"/>
      <c r="D165" s="293"/>
      <c r="E165" s="294"/>
      <c r="F165" s="172"/>
      <c r="G165" s="172"/>
      <c r="H165" s="174" t="str">
        <f t="shared" si="39"/>
        <v/>
      </c>
      <c r="I165" s="293"/>
      <c r="J165" s="294"/>
      <c r="K165" s="172"/>
      <c r="L165" s="172"/>
      <c r="M165" s="174" t="str">
        <f t="shared" si="40"/>
        <v/>
      </c>
      <c r="N165" s="293"/>
      <c r="O165" s="294"/>
      <c r="P165" s="172"/>
      <c r="Q165" s="172"/>
      <c r="R165" s="174" t="str">
        <f t="shared" si="41"/>
        <v/>
      </c>
      <c r="S165" s="293"/>
      <c r="T165" s="294"/>
      <c r="U165" s="172"/>
      <c r="V165" s="175"/>
      <c r="W165" s="176" t="str">
        <f t="shared" si="42"/>
        <v/>
      </c>
      <c r="X165" s="276"/>
      <c r="Y165" s="276"/>
      <c r="Z165" s="276"/>
      <c r="AA165" s="276"/>
      <c r="AB165" s="251" t="str">
        <f t="shared" si="38"/>
        <v/>
      </c>
      <c r="AC165" s="251" t="str">
        <f t="shared" si="44"/>
        <v/>
      </c>
      <c r="AD165" s="251" t="str">
        <f t="shared" si="45"/>
        <v/>
      </c>
      <c r="AE165" s="251" t="str">
        <f t="shared" si="46"/>
        <v/>
      </c>
      <c r="AF165" s="25" t="str">
        <f t="shared" si="43"/>
        <v/>
      </c>
    </row>
    <row r="166" spans="1:32" ht="15.6" x14ac:dyDescent="0.25">
      <c r="A166" s="165"/>
      <c r="B166" s="166"/>
      <c r="C166" s="167"/>
      <c r="D166" s="291"/>
      <c r="E166" s="292"/>
      <c r="F166" s="166"/>
      <c r="G166" s="166"/>
      <c r="H166" s="168" t="str">
        <f t="shared" si="39"/>
        <v/>
      </c>
      <c r="I166" s="297"/>
      <c r="J166" s="298"/>
      <c r="K166" s="166"/>
      <c r="L166" s="166"/>
      <c r="M166" s="168" t="str">
        <f t="shared" si="40"/>
        <v/>
      </c>
      <c r="N166" s="291"/>
      <c r="O166" s="292"/>
      <c r="P166" s="166"/>
      <c r="Q166" s="166"/>
      <c r="R166" s="168" t="str">
        <f t="shared" si="41"/>
        <v/>
      </c>
      <c r="S166" s="297"/>
      <c r="T166" s="298"/>
      <c r="U166" s="166"/>
      <c r="V166" s="169"/>
      <c r="W166" s="170" t="str">
        <f t="shared" si="42"/>
        <v/>
      </c>
      <c r="X166" s="275"/>
      <c r="Y166" s="275"/>
      <c r="Z166" s="275"/>
      <c r="AA166" s="275"/>
      <c r="AB166" s="223" t="str">
        <f t="shared" si="38"/>
        <v/>
      </c>
      <c r="AC166" s="223" t="str">
        <f t="shared" si="44"/>
        <v/>
      </c>
      <c r="AD166" s="223" t="str">
        <f t="shared" si="45"/>
        <v/>
      </c>
      <c r="AE166" s="223" t="str">
        <f t="shared" si="46"/>
        <v/>
      </c>
      <c r="AF166" s="25" t="str">
        <f t="shared" si="43"/>
        <v/>
      </c>
    </row>
    <row r="167" spans="1:32" s="44" customFormat="1" ht="15.6" x14ac:dyDescent="0.3">
      <c r="A167" s="171"/>
      <c r="B167" s="172"/>
      <c r="C167" s="173"/>
      <c r="D167" s="293"/>
      <c r="E167" s="294"/>
      <c r="F167" s="172"/>
      <c r="G167" s="172"/>
      <c r="H167" s="174" t="str">
        <f t="shared" si="39"/>
        <v/>
      </c>
      <c r="I167" s="293"/>
      <c r="J167" s="294"/>
      <c r="K167" s="172"/>
      <c r="L167" s="172"/>
      <c r="M167" s="174" t="str">
        <f t="shared" si="40"/>
        <v/>
      </c>
      <c r="N167" s="293"/>
      <c r="O167" s="294"/>
      <c r="P167" s="172"/>
      <c r="Q167" s="172"/>
      <c r="R167" s="174" t="str">
        <f t="shared" si="41"/>
        <v/>
      </c>
      <c r="S167" s="293"/>
      <c r="T167" s="294"/>
      <c r="U167" s="172"/>
      <c r="V167" s="175"/>
      <c r="W167" s="176" t="str">
        <f t="shared" si="42"/>
        <v/>
      </c>
      <c r="X167" s="276"/>
      <c r="Y167" s="276"/>
      <c r="Z167" s="276"/>
      <c r="AA167" s="276"/>
      <c r="AB167" s="251" t="str">
        <f t="shared" si="38"/>
        <v/>
      </c>
      <c r="AC167" s="251" t="str">
        <f t="shared" si="44"/>
        <v/>
      </c>
      <c r="AD167" s="251" t="str">
        <f t="shared" si="45"/>
        <v/>
      </c>
      <c r="AE167" s="251" t="str">
        <f t="shared" si="46"/>
        <v/>
      </c>
      <c r="AF167" s="25" t="str">
        <f t="shared" si="43"/>
        <v/>
      </c>
    </row>
    <row r="168" spans="1:32" ht="15.6" x14ac:dyDescent="0.25">
      <c r="A168" s="165"/>
      <c r="B168" s="166"/>
      <c r="C168" s="167"/>
      <c r="D168" s="291"/>
      <c r="E168" s="292"/>
      <c r="F168" s="166"/>
      <c r="G168" s="166"/>
      <c r="H168" s="168" t="str">
        <f t="shared" si="39"/>
        <v/>
      </c>
      <c r="I168" s="297"/>
      <c r="J168" s="298"/>
      <c r="K168" s="166"/>
      <c r="L168" s="166"/>
      <c r="M168" s="168" t="str">
        <f t="shared" si="40"/>
        <v/>
      </c>
      <c r="N168" s="291"/>
      <c r="O168" s="292"/>
      <c r="P168" s="166"/>
      <c r="Q168" s="166"/>
      <c r="R168" s="168" t="str">
        <f t="shared" si="41"/>
        <v/>
      </c>
      <c r="S168" s="297"/>
      <c r="T168" s="298"/>
      <c r="U168" s="166"/>
      <c r="V168" s="169"/>
      <c r="W168" s="170" t="str">
        <f t="shared" si="42"/>
        <v/>
      </c>
      <c r="X168" s="275"/>
      <c r="Y168" s="275"/>
      <c r="Z168" s="275"/>
      <c r="AA168" s="275"/>
      <c r="AB168" s="223" t="str">
        <f t="shared" si="38"/>
        <v/>
      </c>
      <c r="AC168" s="223" t="str">
        <f t="shared" si="44"/>
        <v/>
      </c>
      <c r="AD168" s="223" t="str">
        <f t="shared" si="45"/>
        <v/>
      </c>
      <c r="AE168" s="223" t="str">
        <f t="shared" si="46"/>
        <v/>
      </c>
      <c r="AF168" s="25" t="str">
        <f t="shared" si="43"/>
        <v/>
      </c>
    </row>
    <row r="169" spans="1:32" s="44" customFormat="1" ht="15.6" x14ac:dyDescent="0.3">
      <c r="A169" s="171"/>
      <c r="B169" s="172"/>
      <c r="C169" s="173"/>
      <c r="D169" s="293"/>
      <c r="E169" s="294"/>
      <c r="F169" s="172"/>
      <c r="G169" s="172"/>
      <c r="H169" s="174" t="str">
        <f t="shared" si="39"/>
        <v/>
      </c>
      <c r="I169" s="293"/>
      <c r="J169" s="294"/>
      <c r="K169" s="172"/>
      <c r="L169" s="172"/>
      <c r="M169" s="174" t="str">
        <f t="shared" si="40"/>
        <v/>
      </c>
      <c r="N169" s="293"/>
      <c r="O169" s="294"/>
      <c r="P169" s="172"/>
      <c r="Q169" s="172"/>
      <c r="R169" s="174" t="str">
        <f t="shared" si="41"/>
        <v/>
      </c>
      <c r="S169" s="293"/>
      <c r="T169" s="294"/>
      <c r="U169" s="172"/>
      <c r="V169" s="175"/>
      <c r="W169" s="176" t="str">
        <f t="shared" si="42"/>
        <v/>
      </c>
      <c r="X169" s="276"/>
      <c r="Y169" s="276"/>
      <c r="Z169" s="276"/>
      <c r="AA169" s="276"/>
      <c r="AB169" s="251" t="str">
        <f t="shared" si="38"/>
        <v/>
      </c>
      <c r="AC169" s="251" t="str">
        <f t="shared" si="44"/>
        <v/>
      </c>
      <c r="AD169" s="251" t="str">
        <f t="shared" si="45"/>
        <v/>
      </c>
      <c r="AE169" s="251" t="str">
        <f t="shared" si="46"/>
        <v/>
      </c>
      <c r="AF169" s="25" t="str">
        <f t="shared" si="43"/>
        <v/>
      </c>
    </row>
    <row r="170" spans="1:32" ht="15.6" x14ac:dyDescent="0.25">
      <c r="A170" s="165"/>
      <c r="B170" s="166"/>
      <c r="C170" s="167"/>
      <c r="D170" s="291"/>
      <c r="E170" s="292"/>
      <c r="F170" s="166"/>
      <c r="G170" s="166"/>
      <c r="H170" s="168" t="str">
        <f t="shared" si="39"/>
        <v/>
      </c>
      <c r="I170" s="297"/>
      <c r="J170" s="298"/>
      <c r="K170" s="166"/>
      <c r="L170" s="166"/>
      <c r="M170" s="168" t="str">
        <f t="shared" si="40"/>
        <v/>
      </c>
      <c r="N170" s="291"/>
      <c r="O170" s="292"/>
      <c r="P170" s="166"/>
      <c r="Q170" s="166"/>
      <c r="R170" s="168" t="str">
        <f t="shared" si="41"/>
        <v/>
      </c>
      <c r="S170" s="297"/>
      <c r="T170" s="298"/>
      <c r="U170" s="166"/>
      <c r="V170" s="169"/>
      <c r="W170" s="170" t="str">
        <f t="shared" si="42"/>
        <v/>
      </c>
      <c r="X170" s="275"/>
      <c r="Y170" s="275"/>
      <c r="Z170" s="275"/>
      <c r="AA170" s="275"/>
      <c r="AB170" s="223" t="str">
        <f t="shared" si="38"/>
        <v/>
      </c>
      <c r="AC170" s="223" t="str">
        <f t="shared" si="44"/>
        <v/>
      </c>
      <c r="AD170" s="223" t="str">
        <f t="shared" si="45"/>
        <v/>
      </c>
      <c r="AE170" s="223" t="str">
        <f t="shared" si="46"/>
        <v/>
      </c>
      <c r="AF170" s="25" t="str">
        <f t="shared" si="43"/>
        <v/>
      </c>
    </row>
    <row r="171" spans="1:32" s="44" customFormat="1" ht="15.6" x14ac:dyDescent="0.3">
      <c r="A171" s="171"/>
      <c r="B171" s="172"/>
      <c r="C171" s="173"/>
      <c r="D171" s="293"/>
      <c r="E171" s="294"/>
      <c r="F171" s="172"/>
      <c r="G171" s="172"/>
      <c r="H171" s="174" t="str">
        <f t="shared" si="39"/>
        <v/>
      </c>
      <c r="I171" s="293"/>
      <c r="J171" s="294"/>
      <c r="K171" s="172"/>
      <c r="L171" s="172"/>
      <c r="M171" s="174" t="str">
        <f t="shared" si="40"/>
        <v/>
      </c>
      <c r="N171" s="293"/>
      <c r="O171" s="294"/>
      <c r="P171" s="172"/>
      <c r="Q171" s="172"/>
      <c r="R171" s="174" t="str">
        <f t="shared" si="41"/>
        <v/>
      </c>
      <c r="S171" s="293"/>
      <c r="T171" s="294"/>
      <c r="U171" s="172"/>
      <c r="V171" s="175"/>
      <c r="W171" s="176" t="str">
        <f t="shared" si="42"/>
        <v/>
      </c>
      <c r="X171" s="276"/>
      <c r="Y171" s="276"/>
      <c r="Z171" s="276"/>
      <c r="AA171" s="276"/>
      <c r="AB171" s="251" t="str">
        <f t="shared" si="38"/>
        <v/>
      </c>
      <c r="AC171" s="251" t="str">
        <f t="shared" si="44"/>
        <v/>
      </c>
      <c r="AD171" s="251" t="str">
        <f t="shared" si="45"/>
        <v/>
      </c>
      <c r="AE171" s="251" t="str">
        <f t="shared" si="46"/>
        <v/>
      </c>
      <c r="AF171" s="25" t="str">
        <f t="shared" si="43"/>
        <v/>
      </c>
    </row>
    <row r="172" spans="1:32" ht="15.6" x14ac:dyDescent="0.25">
      <c r="A172" s="165"/>
      <c r="B172" s="166"/>
      <c r="C172" s="167"/>
      <c r="D172" s="291"/>
      <c r="E172" s="292"/>
      <c r="F172" s="166"/>
      <c r="G172" s="166"/>
      <c r="H172" s="168" t="str">
        <f t="shared" si="39"/>
        <v/>
      </c>
      <c r="I172" s="297"/>
      <c r="J172" s="298"/>
      <c r="K172" s="166"/>
      <c r="L172" s="166"/>
      <c r="M172" s="168" t="str">
        <f t="shared" si="40"/>
        <v/>
      </c>
      <c r="N172" s="291"/>
      <c r="O172" s="292"/>
      <c r="P172" s="166"/>
      <c r="Q172" s="166"/>
      <c r="R172" s="168" t="str">
        <f t="shared" si="41"/>
        <v/>
      </c>
      <c r="S172" s="297"/>
      <c r="T172" s="298"/>
      <c r="U172" s="166"/>
      <c r="V172" s="169"/>
      <c r="W172" s="170" t="str">
        <f t="shared" si="42"/>
        <v/>
      </c>
      <c r="X172" s="275"/>
      <c r="Y172" s="275"/>
      <c r="Z172" s="275"/>
      <c r="AA172" s="275"/>
      <c r="AB172" s="223" t="str">
        <f t="shared" si="38"/>
        <v/>
      </c>
      <c r="AC172" s="223" t="str">
        <f t="shared" si="44"/>
        <v/>
      </c>
      <c r="AD172" s="223" t="str">
        <f t="shared" si="45"/>
        <v/>
      </c>
      <c r="AE172" s="223" t="str">
        <f t="shared" si="46"/>
        <v/>
      </c>
      <c r="AF172" s="25" t="str">
        <f t="shared" si="43"/>
        <v/>
      </c>
    </row>
    <row r="173" spans="1:32" s="44" customFormat="1" ht="15.6" x14ac:dyDescent="0.3">
      <c r="A173" s="171"/>
      <c r="B173" s="172"/>
      <c r="C173" s="173"/>
      <c r="D173" s="293"/>
      <c r="E173" s="294"/>
      <c r="F173" s="172"/>
      <c r="G173" s="172"/>
      <c r="H173" s="174" t="str">
        <f t="shared" si="39"/>
        <v/>
      </c>
      <c r="I173" s="293"/>
      <c r="J173" s="294"/>
      <c r="K173" s="172"/>
      <c r="L173" s="172"/>
      <c r="M173" s="174" t="str">
        <f t="shared" si="40"/>
        <v/>
      </c>
      <c r="N173" s="293"/>
      <c r="O173" s="294"/>
      <c r="P173" s="172"/>
      <c r="Q173" s="172"/>
      <c r="R173" s="174" t="str">
        <f t="shared" si="41"/>
        <v/>
      </c>
      <c r="S173" s="293"/>
      <c r="T173" s="294"/>
      <c r="U173" s="172"/>
      <c r="V173" s="175"/>
      <c r="W173" s="176" t="str">
        <f t="shared" si="42"/>
        <v/>
      </c>
      <c r="X173" s="276"/>
      <c r="Y173" s="276"/>
      <c r="Z173" s="276"/>
      <c r="AA173" s="276"/>
      <c r="AB173" s="251" t="str">
        <f t="shared" si="38"/>
        <v/>
      </c>
      <c r="AC173" s="251" t="str">
        <f t="shared" si="44"/>
        <v/>
      </c>
      <c r="AD173" s="251" t="str">
        <f t="shared" si="45"/>
        <v/>
      </c>
      <c r="AE173" s="251" t="str">
        <f t="shared" si="46"/>
        <v/>
      </c>
      <c r="AF173" s="25" t="str">
        <f t="shared" si="43"/>
        <v/>
      </c>
    </row>
    <row r="174" spans="1:32" ht="15.6" x14ac:dyDescent="0.25">
      <c r="A174" s="165"/>
      <c r="B174" s="166"/>
      <c r="C174" s="167"/>
      <c r="D174" s="291"/>
      <c r="E174" s="292"/>
      <c r="F174" s="166"/>
      <c r="G174" s="166"/>
      <c r="H174" s="168" t="str">
        <f t="shared" si="39"/>
        <v/>
      </c>
      <c r="I174" s="297"/>
      <c r="J174" s="298"/>
      <c r="K174" s="166"/>
      <c r="L174" s="166"/>
      <c r="M174" s="168" t="str">
        <f t="shared" si="40"/>
        <v/>
      </c>
      <c r="N174" s="291"/>
      <c r="O174" s="292"/>
      <c r="P174" s="166"/>
      <c r="Q174" s="166"/>
      <c r="R174" s="168" t="str">
        <f t="shared" si="41"/>
        <v/>
      </c>
      <c r="S174" s="297"/>
      <c r="T174" s="298"/>
      <c r="U174" s="166"/>
      <c r="V174" s="169"/>
      <c r="W174" s="170" t="str">
        <f t="shared" si="42"/>
        <v/>
      </c>
      <c r="X174" s="275"/>
      <c r="Y174" s="275"/>
      <c r="Z174" s="275"/>
      <c r="AA174" s="275"/>
      <c r="AB174" s="223" t="str">
        <f t="shared" si="38"/>
        <v/>
      </c>
      <c r="AC174" s="223" t="str">
        <f t="shared" si="44"/>
        <v/>
      </c>
      <c r="AD174" s="223" t="str">
        <f t="shared" si="45"/>
        <v/>
      </c>
      <c r="AE174" s="223" t="str">
        <f t="shared" si="46"/>
        <v/>
      </c>
      <c r="AF174" s="25" t="str">
        <f t="shared" si="43"/>
        <v/>
      </c>
    </row>
    <row r="175" spans="1:32" s="44" customFormat="1" ht="15.6" x14ac:dyDescent="0.3">
      <c r="A175" s="171"/>
      <c r="B175" s="172"/>
      <c r="C175" s="173"/>
      <c r="D175" s="293"/>
      <c r="E175" s="294"/>
      <c r="F175" s="172"/>
      <c r="G175" s="172"/>
      <c r="H175" s="174" t="str">
        <f t="shared" si="39"/>
        <v/>
      </c>
      <c r="I175" s="293"/>
      <c r="J175" s="294"/>
      <c r="K175" s="172"/>
      <c r="L175" s="172"/>
      <c r="M175" s="174" t="str">
        <f t="shared" si="40"/>
        <v/>
      </c>
      <c r="N175" s="293"/>
      <c r="O175" s="294"/>
      <c r="P175" s="172"/>
      <c r="Q175" s="172"/>
      <c r="R175" s="174" t="str">
        <f t="shared" si="41"/>
        <v/>
      </c>
      <c r="S175" s="293"/>
      <c r="T175" s="294"/>
      <c r="U175" s="172"/>
      <c r="V175" s="175"/>
      <c r="W175" s="176" t="str">
        <f t="shared" si="42"/>
        <v/>
      </c>
      <c r="X175" s="276"/>
      <c r="Y175" s="276"/>
      <c r="Z175" s="276"/>
      <c r="AA175" s="276"/>
      <c r="AB175" s="251" t="str">
        <f t="shared" si="38"/>
        <v/>
      </c>
      <c r="AC175" s="251" t="str">
        <f t="shared" si="44"/>
        <v/>
      </c>
      <c r="AD175" s="251" t="str">
        <f t="shared" si="45"/>
        <v/>
      </c>
      <c r="AE175" s="251" t="str">
        <f t="shared" si="46"/>
        <v/>
      </c>
      <c r="AF175" s="25" t="str">
        <f t="shared" si="43"/>
        <v/>
      </c>
    </row>
    <row r="176" spans="1:32" ht="15.6" x14ac:dyDescent="0.25">
      <c r="A176" s="165"/>
      <c r="B176" s="166"/>
      <c r="C176" s="167"/>
      <c r="D176" s="291"/>
      <c r="E176" s="292"/>
      <c r="F176" s="166"/>
      <c r="G176" s="166"/>
      <c r="H176" s="168" t="str">
        <f t="shared" si="39"/>
        <v/>
      </c>
      <c r="I176" s="297"/>
      <c r="J176" s="298"/>
      <c r="K176" s="166"/>
      <c r="L176" s="166"/>
      <c r="M176" s="168" t="str">
        <f t="shared" si="40"/>
        <v/>
      </c>
      <c r="N176" s="291"/>
      <c r="O176" s="292"/>
      <c r="P176" s="166"/>
      <c r="Q176" s="166"/>
      <c r="R176" s="168" t="str">
        <f t="shared" si="41"/>
        <v/>
      </c>
      <c r="S176" s="297"/>
      <c r="T176" s="298"/>
      <c r="U176" s="166"/>
      <c r="V176" s="169"/>
      <c r="W176" s="170" t="str">
        <f t="shared" si="42"/>
        <v/>
      </c>
      <c r="X176" s="275"/>
      <c r="Y176" s="275"/>
      <c r="Z176" s="275"/>
      <c r="AA176" s="275"/>
      <c r="AB176" s="223" t="str">
        <f t="shared" si="38"/>
        <v/>
      </c>
      <c r="AC176" s="223" t="str">
        <f t="shared" si="44"/>
        <v/>
      </c>
      <c r="AD176" s="223" t="str">
        <f t="shared" si="45"/>
        <v/>
      </c>
      <c r="AE176" s="223" t="str">
        <f t="shared" si="46"/>
        <v/>
      </c>
      <c r="AF176" s="25" t="str">
        <f t="shared" si="43"/>
        <v/>
      </c>
    </row>
    <row r="177" spans="1:32" s="44" customFormat="1" ht="15.6" x14ac:dyDescent="0.3">
      <c r="A177" s="171"/>
      <c r="B177" s="172"/>
      <c r="C177" s="173"/>
      <c r="D177" s="293"/>
      <c r="E177" s="294"/>
      <c r="F177" s="172"/>
      <c r="G177" s="172"/>
      <c r="H177" s="174" t="str">
        <f t="shared" si="39"/>
        <v/>
      </c>
      <c r="I177" s="293"/>
      <c r="J177" s="294"/>
      <c r="K177" s="172"/>
      <c r="L177" s="172"/>
      <c r="M177" s="174" t="str">
        <f t="shared" si="40"/>
        <v/>
      </c>
      <c r="N177" s="293"/>
      <c r="O177" s="294"/>
      <c r="P177" s="172"/>
      <c r="Q177" s="172"/>
      <c r="R177" s="174" t="str">
        <f t="shared" si="41"/>
        <v/>
      </c>
      <c r="S177" s="293"/>
      <c r="T177" s="294"/>
      <c r="U177" s="172"/>
      <c r="V177" s="175"/>
      <c r="W177" s="176" t="str">
        <f t="shared" si="42"/>
        <v/>
      </c>
      <c r="X177" s="276"/>
      <c r="Y177" s="276"/>
      <c r="Z177" s="276"/>
      <c r="AA177" s="276"/>
      <c r="AB177" s="251" t="str">
        <f t="shared" si="38"/>
        <v/>
      </c>
      <c r="AC177" s="251" t="str">
        <f t="shared" si="44"/>
        <v/>
      </c>
      <c r="AD177" s="251" t="str">
        <f t="shared" si="45"/>
        <v/>
      </c>
      <c r="AE177" s="251" t="str">
        <f t="shared" si="46"/>
        <v/>
      </c>
      <c r="AF177" s="25" t="str">
        <f t="shared" si="43"/>
        <v/>
      </c>
    </row>
    <row r="178" spans="1:32" ht="15.6" x14ac:dyDescent="0.25">
      <c r="A178" s="165"/>
      <c r="B178" s="166"/>
      <c r="C178" s="167"/>
      <c r="D178" s="291"/>
      <c r="E178" s="292"/>
      <c r="F178" s="166"/>
      <c r="G178" s="166"/>
      <c r="H178" s="168" t="str">
        <f t="shared" si="39"/>
        <v/>
      </c>
      <c r="I178" s="297"/>
      <c r="J178" s="298"/>
      <c r="K178" s="166"/>
      <c r="L178" s="166"/>
      <c r="M178" s="168" t="str">
        <f t="shared" si="40"/>
        <v/>
      </c>
      <c r="N178" s="291"/>
      <c r="O178" s="292"/>
      <c r="P178" s="166"/>
      <c r="Q178" s="166"/>
      <c r="R178" s="168" t="str">
        <f t="shared" si="41"/>
        <v/>
      </c>
      <c r="S178" s="297"/>
      <c r="T178" s="298"/>
      <c r="U178" s="166"/>
      <c r="V178" s="169"/>
      <c r="W178" s="170" t="str">
        <f t="shared" si="42"/>
        <v/>
      </c>
      <c r="X178" s="275"/>
      <c r="Y178" s="275"/>
      <c r="Z178" s="275"/>
      <c r="AA178" s="275"/>
      <c r="AB178" s="223" t="str">
        <f t="shared" si="38"/>
        <v/>
      </c>
      <c r="AC178" s="223" t="str">
        <f t="shared" si="44"/>
        <v/>
      </c>
      <c r="AD178" s="223" t="str">
        <f t="shared" si="45"/>
        <v/>
      </c>
      <c r="AE178" s="223" t="str">
        <f t="shared" si="46"/>
        <v/>
      </c>
      <c r="AF178" s="25" t="str">
        <f t="shared" si="43"/>
        <v/>
      </c>
    </row>
    <row r="179" spans="1:32" s="44" customFormat="1" ht="15.6" x14ac:dyDescent="0.3">
      <c r="A179" s="171"/>
      <c r="B179" s="172"/>
      <c r="C179" s="173"/>
      <c r="D179" s="293"/>
      <c r="E179" s="294"/>
      <c r="F179" s="172"/>
      <c r="G179" s="172"/>
      <c r="H179" s="174" t="str">
        <f t="shared" si="39"/>
        <v/>
      </c>
      <c r="I179" s="293"/>
      <c r="J179" s="294"/>
      <c r="K179" s="172"/>
      <c r="L179" s="172"/>
      <c r="M179" s="174" t="str">
        <f t="shared" si="40"/>
        <v/>
      </c>
      <c r="N179" s="293"/>
      <c r="O179" s="294"/>
      <c r="P179" s="172"/>
      <c r="Q179" s="172"/>
      <c r="R179" s="174" t="str">
        <f t="shared" si="41"/>
        <v/>
      </c>
      <c r="S179" s="293"/>
      <c r="T179" s="294"/>
      <c r="U179" s="172"/>
      <c r="V179" s="175"/>
      <c r="W179" s="176" t="str">
        <f t="shared" si="42"/>
        <v/>
      </c>
      <c r="X179" s="276"/>
      <c r="Y179" s="276"/>
      <c r="Z179" s="276"/>
      <c r="AA179" s="276"/>
      <c r="AB179" s="251" t="str">
        <f t="shared" si="38"/>
        <v/>
      </c>
      <c r="AC179" s="251" t="str">
        <f t="shared" si="44"/>
        <v/>
      </c>
      <c r="AD179" s="251" t="str">
        <f t="shared" si="45"/>
        <v/>
      </c>
      <c r="AE179" s="251" t="str">
        <f t="shared" si="46"/>
        <v/>
      </c>
      <c r="AF179" s="25" t="str">
        <f t="shared" si="43"/>
        <v/>
      </c>
    </row>
    <row r="180" spans="1:32" ht="15.6" x14ac:dyDescent="0.25">
      <c r="A180" s="165"/>
      <c r="B180" s="166"/>
      <c r="C180" s="167"/>
      <c r="D180" s="291"/>
      <c r="E180" s="292"/>
      <c r="F180" s="166"/>
      <c r="G180" s="166"/>
      <c r="H180" s="168" t="str">
        <f t="shared" si="39"/>
        <v/>
      </c>
      <c r="I180" s="297"/>
      <c r="J180" s="298"/>
      <c r="K180" s="166"/>
      <c r="L180" s="166"/>
      <c r="M180" s="168" t="str">
        <f t="shared" si="40"/>
        <v/>
      </c>
      <c r="N180" s="291"/>
      <c r="O180" s="292"/>
      <c r="P180" s="166"/>
      <c r="Q180" s="166"/>
      <c r="R180" s="168" t="str">
        <f t="shared" si="41"/>
        <v/>
      </c>
      <c r="S180" s="297"/>
      <c r="T180" s="298"/>
      <c r="U180" s="166"/>
      <c r="V180" s="169"/>
      <c r="W180" s="170" t="str">
        <f t="shared" si="42"/>
        <v/>
      </c>
      <c r="X180" s="275"/>
      <c r="Y180" s="275"/>
      <c r="Z180" s="275"/>
      <c r="AA180" s="275"/>
      <c r="AB180" s="223" t="str">
        <f t="shared" si="38"/>
        <v/>
      </c>
      <c r="AC180" s="223" t="str">
        <f t="shared" si="44"/>
        <v/>
      </c>
      <c r="AD180" s="223" t="str">
        <f t="shared" si="45"/>
        <v/>
      </c>
      <c r="AE180" s="223" t="str">
        <f t="shared" si="46"/>
        <v/>
      </c>
      <c r="AF180" s="25" t="str">
        <f t="shared" si="43"/>
        <v/>
      </c>
    </row>
    <row r="181" spans="1:32" s="44" customFormat="1" ht="15.6" x14ac:dyDescent="0.3">
      <c r="A181" s="171"/>
      <c r="B181" s="172"/>
      <c r="C181" s="173"/>
      <c r="D181" s="293"/>
      <c r="E181" s="294"/>
      <c r="F181" s="172"/>
      <c r="G181" s="172"/>
      <c r="H181" s="174" t="str">
        <f t="shared" si="39"/>
        <v/>
      </c>
      <c r="I181" s="293"/>
      <c r="J181" s="294"/>
      <c r="K181" s="172"/>
      <c r="L181" s="172"/>
      <c r="M181" s="174" t="str">
        <f t="shared" si="40"/>
        <v/>
      </c>
      <c r="N181" s="293"/>
      <c r="O181" s="294"/>
      <c r="P181" s="172"/>
      <c r="Q181" s="172"/>
      <c r="R181" s="174" t="str">
        <f t="shared" si="41"/>
        <v/>
      </c>
      <c r="S181" s="293"/>
      <c r="T181" s="294"/>
      <c r="U181" s="172"/>
      <c r="V181" s="175"/>
      <c r="W181" s="176" t="str">
        <f t="shared" si="42"/>
        <v/>
      </c>
      <c r="X181" s="276"/>
      <c r="Y181" s="276"/>
      <c r="Z181" s="276"/>
      <c r="AA181" s="276"/>
      <c r="AB181" s="251" t="str">
        <f t="shared" si="38"/>
        <v/>
      </c>
      <c r="AC181" s="251" t="str">
        <f t="shared" si="44"/>
        <v/>
      </c>
      <c r="AD181" s="251" t="str">
        <f t="shared" si="45"/>
        <v/>
      </c>
      <c r="AE181" s="251" t="str">
        <f t="shared" si="46"/>
        <v/>
      </c>
      <c r="AF181" s="25" t="str">
        <f t="shared" si="43"/>
        <v/>
      </c>
    </row>
    <row r="182" spans="1:32" ht="15.6" x14ac:dyDescent="0.25">
      <c r="A182" s="165"/>
      <c r="B182" s="166"/>
      <c r="C182" s="167"/>
      <c r="D182" s="291"/>
      <c r="E182" s="292"/>
      <c r="F182" s="166"/>
      <c r="G182" s="166"/>
      <c r="H182" s="168" t="str">
        <f t="shared" si="39"/>
        <v/>
      </c>
      <c r="I182" s="297"/>
      <c r="J182" s="298"/>
      <c r="K182" s="166"/>
      <c r="L182" s="166"/>
      <c r="M182" s="168" t="str">
        <f t="shared" si="40"/>
        <v/>
      </c>
      <c r="N182" s="291"/>
      <c r="O182" s="292"/>
      <c r="P182" s="166"/>
      <c r="Q182" s="166"/>
      <c r="R182" s="168" t="str">
        <f t="shared" si="41"/>
        <v/>
      </c>
      <c r="S182" s="297"/>
      <c r="T182" s="298"/>
      <c r="U182" s="166"/>
      <c r="V182" s="169"/>
      <c r="W182" s="170" t="str">
        <f t="shared" si="42"/>
        <v/>
      </c>
      <c r="X182" s="275"/>
      <c r="Y182" s="275"/>
      <c r="Z182" s="275"/>
      <c r="AA182" s="275"/>
      <c r="AB182" s="223" t="str">
        <f t="shared" si="38"/>
        <v/>
      </c>
      <c r="AC182" s="223" t="str">
        <f t="shared" si="44"/>
        <v/>
      </c>
      <c r="AD182" s="223" t="str">
        <f t="shared" si="45"/>
        <v/>
      </c>
      <c r="AE182" s="223" t="str">
        <f t="shared" si="46"/>
        <v/>
      </c>
      <c r="AF182" s="25" t="str">
        <f t="shared" si="43"/>
        <v/>
      </c>
    </row>
    <row r="183" spans="1:32" s="44" customFormat="1" ht="15.6" x14ac:dyDescent="0.3">
      <c r="A183" s="171"/>
      <c r="B183" s="172"/>
      <c r="C183" s="173"/>
      <c r="D183" s="293"/>
      <c r="E183" s="294"/>
      <c r="F183" s="172"/>
      <c r="G183" s="172"/>
      <c r="H183" s="174" t="str">
        <f t="shared" si="39"/>
        <v/>
      </c>
      <c r="I183" s="293"/>
      <c r="J183" s="294"/>
      <c r="K183" s="172"/>
      <c r="L183" s="172"/>
      <c r="M183" s="174" t="str">
        <f t="shared" si="40"/>
        <v/>
      </c>
      <c r="N183" s="293"/>
      <c r="O183" s="294"/>
      <c r="P183" s="172"/>
      <c r="Q183" s="172"/>
      <c r="R183" s="174" t="str">
        <f t="shared" si="41"/>
        <v/>
      </c>
      <c r="S183" s="293"/>
      <c r="T183" s="294"/>
      <c r="U183" s="172"/>
      <c r="V183" s="175"/>
      <c r="W183" s="176" t="str">
        <f t="shared" si="42"/>
        <v/>
      </c>
      <c r="X183" s="276"/>
      <c r="Y183" s="276"/>
      <c r="Z183" s="276"/>
      <c r="AA183" s="276"/>
      <c r="AB183" s="251" t="str">
        <f t="shared" si="38"/>
        <v/>
      </c>
      <c r="AC183" s="251" t="str">
        <f t="shared" si="44"/>
        <v/>
      </c>
      <c r="AD183" s="251" t="str">
        <f t="shared" si="45"/>
        <v/>
      </c>
      <c r="AE183" s="251" t="str">
        <f t="shared" si="46"/>
        <v/>
      </c>
      <c r="AF183" s="25" t="str">
        <f t="shared" si="43"/>
        <v/>
      </c>
    </row>
    <row r="184" spans="1:32" ht="15.6" x14ac:dyDescent="0.25">
      <c r="A184" s="165"/>
      <c r="B184" s="166"/>
      <c r="C184" s="167"/>
      <c r="D184" s="291"/>
      <c r="E184" s="292"/>
      <c r="F184" s="166"/>
      <c r="G184" s="166"/>
      <c r="H184" s="168" t="str">
        <f t="shared" si="39"/>
        <v/>
      </c>
      <c r="I184" s="297"/>
      <c r="J184" s="298"/>
      <c r="K184" s="166"/>
      <c r="L184" s="166"/>
      <c r="M184" s="168" t="str">
        <f t="shared" si="40"/>
        <v/>
      </c>
      <c r="N184" s="291"/>
      <c r="O184" s="292"/>
      <c r="P184" s="166"/>
      <c r="Q184" s="166"/>
      <c r="R184" s="168" t="str">
        <f t="shared" si="41"/>
        <v/>
      </c>
      <c r="S184" s="297"/>
      <c r="T184" s="298"/>
      <c r="U184" s="166"/>
      <c r="V184" s="169"/>
      <c r="W184" s="170" t="str">
        <f t="shared" si="42"/>
        <v/>
      </c>
      <c r="X184" s="275"/>
      <c r="Y184" s="275"/>
      <c r="Z184" s="275"/>
      <c r="AA184" s="275"/>
      <c r="AB184" s="223" t="str">
        <f t="shared" si="38"/>
        <v/>
      </c>
      <c r="AC184" s="223" t="str">
        <f t="shared" si="44"/>
        <v/>
      </c>
      <c r="AD184" s="223" t="str">
        <f t="shared" si="45"/>
        <v/>
      </c>
      <c r="AE184" s="223" t="str">
        <f t="shared" si="46"/>
        <v/>
      </c>
      <c r="AF184" s="25" t="str">
        <f t="shared" si="43"/>
        <v/>
      </c>
    </row>
    <row r="185" spans="1:32" s="44" customFormat="1" ht="15.6" x14ac:dyDescent="0.3">
      <c r="A185" s="171"/>
      <c r="B185" s="172"/>
      <c r="C185" s="173"/>
      <c r="D185" s="293"/>
      <c r="E185" s="294"/>
      <c r="F185" s="172"/>
      <c r="G185" s="172"/>
      <c r="H185" s="174" t="str">
        <f t="shared" si="39"/>
        <v/>
      </c>
      <c r="I185" s="293"/>
      <c r="J185" s="294"/>
      <c r="K185" s="172"/>
      <c r="L185" s="172"/>
      <c r="M185" s="174" t="str">
        <f t="shared" si="40"/>
        <v/>
      </c>
      <c r="N185" s="293"/>
      <c r="O185" s="294"/>
      <c r="P185" s="172"/>
      <c r="Q185" s="172"/>
      <c r="R185" s="174" t="str">
        <f t="shared" si="41"/>
        <v/>
      </c>
      <c r="S185" s="293"/>
      <c r="T185" s="294"/>
      <c r="U185" s="172"/>
      <c r="V185" s="175"/>
      <c r="W185" s="176" t="str">
        <f t="shared" si="42"/>
        <v/>
      </c>
      <c r="X185" s="276"/>
      <c r="Y185" s="276"/>
      <c r="Z185" s="276"/>
      <c r="AA185" s="276"/>
      <c r="AB185" s="251" t="str">
        <f t="shared" si="38"/>
        <v/>
      </c>
      <c r="AC185" s="251" t="str">
        <f t="shared" si="44"/>
        <v/>
      </c>
      <c r="AD185" s="251" t="str">
        <f t="shared" si="45"/>
        <v/>
      </c>
      <c r="AE185" s="251" t="str">
        <f t="shared" si="46"/>
        <v/>
      </c>
      <c r="AF185" s="25" t="str">
        <f t="shared" si="43"/>
        <v/>
      </c>
    </row>
    <row r="186" spans="1:32" ht="15.6" x14ac:dyDescent="0.25">
      <c r="A186" s="165"/>
      <c r="B186" s="166"/>
      <c r="C186" s="167"/>
      <c r="D186" s="291"/>
      <c r="E186" s="292"/>
      <c r="F186" s="166"/>
      <c r="G186" s="166"/>
      <c r="H186" s="168" t="str">
        <f t="shared" si="39"/>
        <v/>
      </c>
      <c r="I186" s="297"/>
      <c r="J186" s="298"/>
      <c r="K186" s="166"/>
      <c r="L186" s="166"/>
      <c r="M186" s="168" t="str">
        <f t="shared" si="40"/>
        <v/>
      </c>
      <c r="N186" s="291"/>
      <c r="O186" s="292"/>
      <c r="P186" s="166"/>
      <c r="Q186" s="166"/>
      <c r="R186" s="168" t="str">
        <f t="shared" si="41"/>
        <v/>
      </c>
      <c r="S186" s="297"/>
      <c r="T186" s="298"/>
      <c r="U186" s="166"/>
      <c r="V186" s="169"/>
      <c r="W186" s="170" t="str">
        <f t="shared" si="42"/>
        <v/>
      </c>
      <c r="X186" s="275"/>
      <c r="Y186" s="275"/>
      <c r="Z186" s="275"/>
      <c r="AA186" s="275"/>
      <c r="AB186" s="223" t="str">
        <f t="shared" si="38"/>
        <v/>
      </c>
      <c r="AC186" s="223" t="str">
        <f t="shared" si="44"/>
        <v/>
      </c>
      <c r="AD186" s="223" t="str">
        <f t="shared" si="45"/>
        <v/>
      </c>
      <c r="AE186" s="223" t="str">
        <f t="shared" si="46"/>
        <v/>
      </c>
      <c r="AF186" s="25" t="str">
        <f t="shared" si="43"/>
        <v/>
      </c>
    </row>
    <row r="187" spans="1:32" s="44" customFormat="1" ht="15.6" x14ac:dyDescent="0.3">
      <c r="A187" s="171"/>
      <c r="B187" s="172"/>
      <c r="C187" s="173"/>
      <c r="D187" s="293"/>
      <c r="E187" s="294"/>
      <c r="F187" s="172"/>
      <c r="G187" s="172"/>
      <c r="H187" s="174" t="str">
        <f t="shared" si="39"/>
        <v/>
      </c>
      <c r="I187" s="293"/>
      <c r="J187" s="294"/>
      <c r="K187" s="172"/>
      <c r="L187" s="172"/>
      <c r="M187" s="174" t="str">
        <f t="shared" si="40"/>
        <v/>
      </c>
      <c r="N187" s="293"/>
      <c r="O187" s="294"/>
      <c r="P187" s="172"/>
      <c r="Q187" s="172"/>
      <c r="R187" s="174" t="str">
        <f t="shared" si="41"/>
        <v/>
      </c>
      <c r="S187" s="293"/>
      <c r="T187" s="294"/>
      <c r="U187" s="172"/>
      <c r="V187" s="175"/>
      <c r="W187" s="176" t="str">
        <f t="shared" si="42"/>
        <v/>
      </c>
      <c r="X187" s="276"/>
      <c r="Y187" s="276"/>
      <c r="Z187" s="276"/>
      <c r="AA187" s="276"/>
      <c r="AB187" s="251" t="str">
        <f t="shared" si="38"/>
        <v/>
      </c>
      <c r="AC187" s="251" t="str">
        <f t="shared" si="44"/>
        <v/>
      </c>
      <c r="AD187" s="251" t="str">
        <f t="shared" si="45"/>
        <v/>
      </c>
      <c r="AE187" s="251" t="str">
        <f t="shared" si="46"/>
        <v/>
      </c>
      <c r="AF187" s="25" t="str">
        <f t="shared" si="43"/>
        <v/>
      </c>
    </row>
    <row r="188" spans="1:32" ht="15.6" x14ac:dyDescent="0.25">
      <c r="A188" s="165"/>
      <c r="B188" s="166"/>
      <c r="C188" s="167"/>
      <c r="D188" s="291"/>
      <c r="E188" s="292"/>
      <c r="F188" s="166"/>
      <c r="G188" s="166"/>
      <c r="H188" s="168" t="str">
        <f t="shared" si="39"/>
        <v/>
      </c>
      <c r="I188" s="297"/>
      <c r="J188" s="298"/>
      <c r="K188" s="166"/>
      <c r="L188" s="166"/>
      <c r="M188" s="168" t="str">
        <f t="shared" si="40"/>
        <v/>
      </c>
      <c r="N188" s="291"/>
      <c r="O188" s="292"/>
      <c r="P188" s="166"/>
      <c r="Q188" s="166"/>
      <c r="R188" s="168" t="str">
        <f t="shared" si="41"/>
        <v/>
      </c>
      <c r="S188" s="297"/>
      <c r="T188" s="298"/>
      <c r="U188" s="166"/>
      <c r="V188" s="169"/>
      <c r="W188" s="170" t="str">
        <f t="shared" si="42"/>
        <v/>
      </c>
      <c r="X188" s="275"/>
      <c r="Y188" s="275"/>
      <c r="Z188" s="275"/>
      <c r="AA188" s="275"/>
      <c r="AB188" s="223" t="str">
        <f t="shared" si="38"/>
        <v/>
      </c>
      <c r="AC188" s="223" t="str">
        <f t="shared" si="44"/>
        <v/>
      </c>
      <c r="AD188" s="223" t="str">
        <f t="shared" si="45"/>
        <v/>
      </c>
      <c r="AE188" s="223" t="str">
        <f t="shared" si="46"/>
        <v/>
      </c>
      <c r="AF188" s="25" t="str">
        <f t="shared" si="43"/>
        <v/>
      </c>
    </row>
    <row r="189" spans="1:32" s="44" customFormat="1" ht="15.6" x14ac:dyDescent="0.3">
      <c r="A189" s="171"/>
      <c r="B189" s="172"/>
      <c r="C189" s="173"/>
      <c r="D189" s="293"/>
      <c r="E189" s="294"/>
      <c r="F189" s="172"/>
      <c r="G189" s="172"/>
      <c r="H189" s="174" t="str">
        <f t="shared" si="39"/>
        <v/>
      </c>
      <c r="I189" s="293"/>
      <c r="J189" s="294"/>
      <c r="K189" s="172"/>
      <c r="L189" s="172"/>
      <c r="M189" s="174" t="str">
        <f t="shared" si="40"/>
        <v/>
      </c>
      <c r="N189" s="293"/>
      <c r="O189" s="294"/>
      <c r="P189" s="172"/>
      <c r="Q189" s="172"/>
      <c r="R189" s="174" t="str">
        <f t="shared" si="41"/>
        <v/>
      </c>
      <c r="S189" s="293"/>
      <c r="T189" s="294"/>
      <c r="U189" s="172"/>
      <c r="V189" s="175"/>
      <c r="W189" s="176" t="str">
        <f t="shared" si="42"/>
        <v/>
      </c>
      <c r="X189" s="276"/>
      <c r="Y189" s="276"/>
      <c r="Z189" s="276"/>
      <c r="AA189" s="276"/>
      <c r="AB189" s="251" t="str">
        <f t="shared" si="38"/>
        <v/>
      </c>
      <c r="AC189" s="251" t="str">
        <f t="shared" si="44"/>
        <v/>
      </c>
      <c r="AD189" s="251" t="str">
        <f t="shared" si="45"/>
        <v/>
      </c>
      <c r="AE189" s="251" t="str">
        <f t="shared" si="46"/>
        <v/>
      </c>
      <c r="AF189" s="25" t="str">
        <f t="shared" si="43"/>
        <v/>
      </c>
    </row>
    <row r="190" spans="1:32" ht="15.6" x14ac:dyDescent="0.25">
      <c r="A190" s="165"/>
      <c r="B190" s="166"/>
      <c r="C190" s="167"/>
      <c r="D190" s="291"/>
      <c r="E190" s="292"/>
      <c r="F190" s="166"/>
      <c r="G190" s="166"/>
      <c r="H190" s="168" t="str">
        <f t="shared" si="39"/>
        <v/>
      </c>
      <c r="I190" s="297"/>
      <c r="J190" s="298"/>
      <c r="K190" s="166"/>
      <c r="L190" s="166"/>
      <c r="M190" s="168" t="str">
        <f t="shared" si="40"/>
        <v/>
      </c>
      <c r="N190" s="291"/>
      <c r="O190" s="292"/>
      <c r="P190" s="166"/>
      <c r="Q190" s="166"/>
      <c r="R190" s="168" t="str">
        <f t="shared" si="41"/>
        <v/>
      </c>
      <c r="S190" s="297"/>
      <c r="T190" s="298"/>
      <c r="U190" s="166"/>
      <c r="V190" s="169"/>
      <c r="W190" s="170" t="str">
        <f t="shared" si="42"/>
        <v/>
      </c>
      <c r="X190" s="275"/>
      <c r="Y190" s="275"/>
      <c r="Z190" s="275"/>
      <c r="AA190" s="275"/>
      <c r="AB190" s="223" t="str">
        <f t="shared" si="38"/>
        <v/>
      </c>
      <c r="AC190" s="223" t="str">
        <f t="shared" si="44"/>
        <v/>
      </c>
      <c r="AD190" s="223" t="str">
        <f t="shared" si="45"/>
        <v/>
      </c>
      <c r="AE190" s="223" t="str">
        <f t="shared" si="46"/>
        <v/>
      </c>
      <c r="AF190" s="25" t="str">
        <f t="shared" si="43"/>
        <v/>
      </c>
    </row>
    <row r="191" spans="1:32" s="44" customFormat="1" ht="15.6" x14ac:dyDescent="0.3">
      <c r="A191" s="171"/>
      <c r="B191" s="172"/>
      <c r="C191" s="173"/>
      <c r="D191" s="293"/>
      <c r="E191" s="294"/>
      <c r="F191" s="172"/>
      <c r="G191" s="172"/>
      <c r="H191" s="174" t="str">
        <f t="shared" si="39"/>
        <v/>
      </c>
      <c r="I191" s="293"/>
      <c r="J191" s="294"/>
      <c r="K191" s="172"/>
      <c r="L191" s="172"/>
      <c r="M191" s="174" t="str">
        <f t="shared" si="40"/>
        <v/>
      </c>
      <c r="N191" s="293"/>
      <c r="O191" s="294"/>
      <c r="P191" s="172"/>
      <c r="Q191" s="172"/>
      <c r="R191" s="174" t="str">
        <f t="shared" si="41"/>
        <v/>
      </c>
      <c r="S191" s="293"/>
      <c r="T191" s="294"/>
      <c r="U191" s="172"/>
      <c r="V191" s="175"/>
      <c r="W191" s="176" t="str">
        <f t="shared" si="42"/>
        <v/>
      </c>
      <c r="X191" s="276"/>
      <c r="Y191" s="276"/>
      <c r="Z191" s="276"/>
      <c r="AA191" s="276"/>
      <c r="AB191" s="251" t="str">
        <f t="shared" si="38"/>
        <v/>
      </c>
      <c r="AC191" s="251" t="str">
        <f t="shared" si="44"/>
        <v/>
      </c>
      <c r="AD191" s="251" t="str">
        <f t="shared" si="45"/>
        <v/>
      </c>
      <c r="AE191" s="251" t="str">
        <f t="shared" si="46"/>
        <v/>
      </c>
      <c r="AF191" s="25" t="str">
        <f t="shared" si="43"/>
        <v/>
      </c>
    </row>
    <row r="192" spans="1:32" ht="15.6" x14ac:dyDescent="0.25">
      <c r="A192" s="165"/>
      <c r="B192" s="166"/>
      <c r="C192" s="167"/>
      <c r="D192" s="291"/>
      <c r="E192" s="292"/>
      <c r="F192" s="166"/>
      <c r="G192" s="166"/>
      <c r="H192" s="168" t="str">
        <f t="shared" si="39"/>
        <v/>
      </c>
      <c r="I192" s="297"/>
      <c r="J192" s="298"/>
      <c r="K192" s="166"/>
      <c r="L192" s="166"/>
      <c r="M192" s="168" t="str">
        <f t="shared" si="40"/>
        <v/>
      </c>
      <c r="N192" s="291"/>
      <c r="O192" s="292"/>
      <c r="P192" s="166"/>
      <c r="Q192" s="166"/>
      <c r="R192" s="168" t="str">
        <f t="shared" si="41"/>
        <v/>
      </c>
      <c r="S192" s="297"/>
      <c r="T192" s="298"/>
      <c r="U192" s="166"/>
      <c r="V192" s="169"/>
      <c r="W192" s="170" t="str">
        <f t="shared" si="42"/>
        <v/>
      </c>
      <c r="X192" s="275"/>
      <c r="Y192" s="275"/>
      <c r="Z192" s="275"/>
      <c r="AA192" s="275"/>
      <c r="AB192" s="223" t="str">
        <f t="shared" si="38"/>
        <v/>
      </c>
      <c r="AC192" s="223" t="str">
        <f t="shared" si="44"/>
        <v/>
      </c>
      <c r="AD192" s="223" t="str">
        <f t="shared" si="45"/>
        <v/>
      </c>
      <c r="AE192" s="223" t="str">
        <f t="shared" si="46"/>
        <v/>
      </c>
      <c r="AF192" s="25" t="str">
        <f t="shared" si="43"/>
        <v/>
      </c>
    </row>
    <row r="193" spans="1:32" s="44" customFormat="1" ht="15.6" x14ac:dyDescent="0.3">
      <c r="A193" s="171"/>
      <c r="B193" s="172"/>
      <c r="C193" s="173"/>
      <c r="D193" s="293"/>
      <c r="E193" s="294"/>
      <c r="F193" s="172"/>
      <c r="G193" s="172"/>
      <c r="H193" s="174" t="str">
        <f t="shared" si="39"/>
        <v/>
      </c>
      <c r="I193" s="293"/>
      <c r="J193" s="294"/>
      <c r="K193" s="172"/>
      <c r="L193" s="172"/>
      <c r="M193" s="174" t="str">
        <f t="shared" si="40"/>
        <v/>
      </c>
      <c r="N193" s="293"/>
      <c r="O193" s="294"/>
      <c r="P193" s="172"/>
      <c r="Q193" s="172"/>
      <c r="R193" s="174" t="str">
        <f t="shared" si="41"/>
        <v/>
      </c>
      <c r="S193" s="293"/>
      <c r="T193" s="294"/>
      <c r="U193" s="172"/>
      <c r="V193" s="175"/>
      <c r="W193" s="176" t="str">
        <f t="shared" si="42"/>
        <v/>
      </c>
      <c r="X193" s="276"/>
      <c r="Y193" s="276"/>
      <c r="Z193" s="276"/>
      <c r="AA193" s="276"/>
      <c r="AB193" s="251" t="str">
        <f t="shared" si="38"/>
        <v/>
      </c>
      <c r="AC193" s="251" t="str">
        <f t="shared" si="44"/>
        <v/>
      </c>
      <c r="AD193" s="251" t="str">
        <f t="shared" si="45"/>
        <v/>
      </c>
      <c r="AE193" s="251" t="str">
        <f t="shared" si="46"/>
        <v/>
      </c>
      <c r="AF193" s="25" t="str">
        <f t="shared" si="43"/>
        <v/>
      </c>
    </row>
    <row r="194" spans="1:32" ht="15.6" x14ac:dyDescent="0.25">
      <c r="A194" s="165"/>
      <c r="B194" s="166"/>
      <c r="C194" s="167"/>
      <c r="D194" s="291"/>
      <c r="E194" s="292"/>
      <c r="F194" s="166"/>
      <c r="G194" s="166"/>
      <c r="H194" s="168" t="str">
        <f t="shared" si="39"/>
        <v/>
      </c>
      <c r="I194" s="297"/>
      <c r="J194" s="298"/>
      <c r="K194" s="166"/>
      <c r="L194" s="166"/>
      <c r="M194" s="168" t="str">
        <f t="shared" si="40"/>
        <v/>
      </c>
      <c r="N194" s="291"/>
      <c r="O194" s="292"/>
      <c r="P194" s="166"/>
      <c r="Q194" s="166"/>
      <c r="R194" s="168" t="str">
        <f t="shared" si="41"/>
        <v/>
      </c>
      <c r="S194" s="297"/>
      <c r="T194" s="298"/>
      <c r="U194" s="166"/>
      <c r="V194" s="169"/>
      <c r="W194" s="170" t="str">
        <f t="shared" si="42"/>
        <v/>
      </c>
      <c r="X194" s="275"/>
      <c r="Y194" s="275"/>
      <c r="Z194" s="275"/>
      <c r="AA194" s="275"/>
      <c r="AB194" s="223" t="str">
        <f t="shared" si="38"/>
        <v/>
      </c>
      <c r="AC194" s="223" t="str">
        <f t="shared" si="44"/>
        <v/>
      </c>
      <c r="AD194" s="223" t="str">
        <f t="shared" si="45"/>
        <v/>
      </c>
      <c r="AE194" s="223" t="str">
        <f t="shared" si="46"/>
        <v/>
      </c>
      <c r="AF194" s="25" t="str">
        <f t="shared" si="43"/>
        <v/>
      </c>
    </row>
    <row r="195" spans="1:32" s="44" customFormat="1" ht="15.6" x14ac:dyDescent="0.3">
      <c r="A195" s="171"/>
      <c r="B195" s="172"/>
      <c r="C195" s="173"/>
      <c r="D195" s="293"/>
      <c r="E195" s="294"/>
      <c r="F195" s="172"/>
      <c r="G195" s="172"/>
      <c r="H195" s="174" t="str">
        <f t="shared" si="39"/>
        <v/>
      </c>
      <c r="I195" s="293"/>
      <c r="J195" s="294"/>
      <c r="K195" s="172"/>
      <c r="L195" s="172"/>
      <c r="M195" s="174" t="str">
        <f t="shared" si="40"/>
        <v/>
      </c>
      <c r="N195" s="293"/>
      <c r="O195" s="294"/>
      <c r="P195" s="172"/>
      <c r="Q195" s="172"/>
      <c r="R195" s="174" t="str">
        <f t="shared" si="41"/>
        <v/>
      </c>
      <c r="S195" s="293"/>
      <c r="T195" s="294"/>
      <c r="U195" s="172"/>
      <c r="V195" s="175"/>
      <c r="W195" s="176" t="str">
        <f t="shared" si="42"/>
        <v/>
      </c>
      <c r="X195" s="276"/>
      <c r="Y195" s="276"/>
      <c r="Z195" s="276"/>
      <c r="AA195" s="276"/>
      <c r="AB195" s="251" t="str">
        <f t="shared" si="38"/>
        <v/>
      </c>
      <c r="AC195" s="251" t="str">
        <f t="shared" si="44"/>
        <v/>
      </c>
      <c r="AD195" s="251" t="str">
        <f t="shared" si="45"/>
        <v/>
      </c>
      <c r="AE195" s="251" t="str">
        <f t="shared" si="46"/>
        <v/>
      </c>
      <c r="AF195" s="25" t="str">
        <f t="shared" si="43"/>
        <v/>
      </c>
    </row>
    <row r="196" spans="1:32" ht="15.6" x14ac:dyDescent="0.25">
      <c r="A196" s="165"/>
      <c r="B196" s="166"/>
      <c r="C196" s="167"/>
      <c r="D196" s="291"/>
      <c r="E196" s="292"/>
      <c r="F196" s="166"/>
      <c r="G196" s="166"/>
      <c r="H196" s="168" t="str">
        <f t="shared" si="39"/>
        <v/>
      </c>
      <c r="I196" s="297"/>
      <c r="J196" s="298"/>
      <c r="K196" s="166"/>
      <c r="L196" s="166"/>
      <c r="M196" s="168" t="str">
        <f t="shared" si="40"/>
        <v/>
      </c>
      <c r="N196" s="291"/>
      <c r="O196" s="292"/>
      <c r="P196" s="166"/>
      <c r="Q196" s="166"/>
      <c r="R196" s="168" t="str">
        <f t="shared" si="41"/>
        <v/>
      </c>
      <c r="S196" s="297"/>
      <c r="T196" s="298"/>
      <c r="U196" s="166"/>
      <c r="V196" s="169"/>
      <c r="W196" s="170" t="str">
        <f t="shared" si="42"/>
        <v/>
      </c>
      <c r="X196" s="275"/>
      <c r="Y196" s="275"/>
      <c r="Z196" s="275"/>
      <c r="AA196" s="275"/>
      <c r="AB196" s="223" t="str">
        <f t="shared" si="38"/>
        <v/>
      </c>
      <c r="AC196" s="223" t="str">
        <f t="shared" si="44"/>
        <v/>
      </c>
      <c r="AD196" s="223" t="str">
        <f t="shared" si="45"/>
        <v/>
      </c>
      <c r="AE196" s="223" t="str">
        <f t="shared" si="46"/>
        <v/>
      </c>
      <c r="AF196" s="25" t="str">
        <f t="shared" si="43"/>
        <v/>
      </c>
    </row>
    <row r="197" spans="1:32" s="44" customFormat="1" ht="15.6" x14ac:dyDescent="0.3">
      <c r="A197" s="171"/>
      <c r="B197" s="172"/>
      <c r="C197" s="173"/>
      <c r="D197" s="293"/>
      <c r="E197" s="294"/>
      <c r="F197" s="172"/>
      <c r="G197" s="172"/>
      <c r="H197" s="174" t="str">
        <f t="shared" si="39"/>
        <v/>
      </c>
      <c r="I197" s="293"/>
      <c r="J197" s="294"/>
      <c r="K197" s="172"/>
      <c r="L197" s="172"/>
      <c r="M197" s="174" t="str">
        <f t="shared" si="40"/>
        <v/>
      </c>
      <c r="N197" s="293"/>
      <c r="O197" s="294"/>
      <c r="P197" s="172"/>
      <c r="Q197" s="172"/>
      <c r="R197" s="174" t="str">
        <f t="shared" si="41"/>
        <v/>
      </c>
      <c r="S197" s="293"/>
      <c r="T197" s="294"/>
      <c r="U197" s="172"/>
      <c r="V197" s="175"/>
      <c r="W197" s="176" t="str">
        <f t="shared" si="42"/>
        <v/>
      </c>
      <c r="X197" s="276"/>
      <c r="Y197" s="276"/>
      <c r="Z197" s="276"/>
      <c r="AA197" s="276"/>
      <c r="AB197" s="251" t="str">
        <f t="shared" si="38"/>
        <v/>
      </c>
      <c r="AC197" s="251" t="str">
        <f t="shared" si="44"/>
        <v/>
      </c>
      <c r="AD197" s="251" t="str">
        <f t="shared" si="45"/>
        <v/>
      </c>
      <c r="AE197" s="251" t="str">
        <f t="shared" si="46"/>
        <v/>
      </c>
      <c r="AF197" s="25" t="str">
        <f t="shared" si="43"/>
        <v/>
      </c>
    </row>
    <row r="198" spans="1:32" ht="15.6" x14ac:dyDescent="0.25">
      <c r="A198" s="165"/>
      <c r="B198" s="166"/>
      <c r="C198" s="167"/>
      <c r="D198" s="291"/>
      <c r="E198" s="292"/>
      <c r="F198" s="166"/>
      <c r="G198" s="166"/>
      <c r="H198" s="168" t="str">
        <f t="shared" si="39"/>
        <v/>
      </c>
      <c r="I198" s="297"/>
      <c r="J198" s="298"/>
      <c r="K198" s="166"/>
      <c r="L198" s="166"/>
      <c r="M198" s="168" t="str">
        <f t="shared" si="40"/>
        <v/>
      </c>
      <c r="N198" s="291"/>
      <c r="O198" s="292"/>
      <c r="P198" s="166"/>
      <c r="Q198" s="166"/>
      <c r="R198" s="168" t="str">
        <f t="shared" si="41"/>
        <v/>
      </c>
      <c r="S198" s="297"/>
      <c r="T198" s="298"/>
      <c r="U198" s="166"/>
      <c r="V198" s="169"/>
      <c r="W198" s="170" t="str">
        <f t="shared" si="42"/>
        <v/>
      </c>
      <c r="X198" s="275"/>
      <c r="Y198" s="275"/>
      <c r="Z198" s="275"/>
      <c r="AA198" s="275"/>
      <c r="AB198" s="223" t="str">
        <f t="shared" ref="AB198:AB206" si="47">IF(D198="","",D198)</f>
        <v/>
      </c>
      <c r="AC198" s="223" t="str">
        <f t="shared" si="44"/>
        <v/>
      </c>
      <c r="AD198" s="223" t="str">
        <f t="shared" si="45"/>
        <v/>
      </c>
      <c r="AE198" s="223" t="str">
        <f t="shared" si="46"/>
        <v/>
      </c>
      <c r="AF198" s="25" t="str">
        <f t="shared" si="43"/>
        <v/>
      </c>
    </row>
    <row r="199" spans="1:32" s="44" customFormat="1" ht="15.6" x14ac:dyDescent="0.3">
      <c r="A199" s="171"/>
      <c r="B199" s="172"/>
      <c r="C199" s="173"/>
      <c r="D199" s="293"/>
      <c r="E199" s="294"/>
      <c r="F199" s="172"/>
      <c r="G199" s="172"/>
      <c r="H199" s="174" t="str">
        <f t="shared" ref="H199:H206" si="48">IF(C199="","",IF(D199="","N/A",IF(AND(S199="",N199="",I199=""),"N/A",IF(AND(I199="",N199=""),D199-S199,IF(I199="",D199-N199,D199-I199)))))</f>
        <v/>
      </c>
      <c r="I199" s="293"/>
      <c r="J199" s="294"/>
      <c r="K199" s="172"/>
      <c r="L199" s="172"/>
      <c r="M199" s="174" t="str">
        <f t="shared" ref="M199:M206" si="49">IF(C199="","",IF(I199="","N/A",IF(AND(S199="",N199=""),"N/A",IF(N199="",I199-S199,I199-N199))))</f>
        <v/>
      </c>
      <c r="N199" s="293"/>
      <c r="O199" s="294"/>
      <c r="P199" s="172"/>
      <c r="Q199" s="172"/>
      <c r="R199" s="174" t="str">
        <f t="shared" ref="R199:R206" si="50">IF(C199="","",IF(N199="","N/A",IF($S199="","N/A",$N199-$S199)))</f>
        <v/>
      </c>
      <c r="S199" s="293"/>
      <c r="T199" s="294"/>
      <c r="U199" s="172"/>
      <c r="V199" s="175"/>
      <c r="W199" s="176" t="str">
        <f t="shared" ref="W199:W206" si="51">IF(C199="","",IF(DATEDIF(C199,AF199,"m")&gt;36,"",DATEDIF(C199,AF199,"m")))</f>
        <v/>
      </c>
      <c r="X199" s="276"/>
      <c r="Y199" s="276"/>
      <c r="Z199" s="276"/>
      <c r="AA199" s="276"/>
      <c r="AB199" s="251" t="str">
        <f t="shared" si="47"/>
        <v/>
      </c>
      <c r="AC199" s="251" t="str">
        <f t="shared" si="44"/>
        <v/>
      </c>
      <c r="AD199" s="251" t="str">
        <f t="shared" si="45"/>
        <v/>
      </c>
      <c r="AE199" s="251" t="str">
        <f t="shared" si="46"/>
        <v/>
      </c>
      <c r="AF199" s="25" t="str">
        <f t="shared" ref="AF199:AF206" si="52">IF(C199="","",SMALL(AB199:AE199,1))</f>
        <v/>
      </c>
    </row>
    <row r="200" spans="1:32" ht="15.6" x14ac:dyDescent="0.25">
      <c r="A200" s="165"/>
      <c r="B200" s="166"/>
      <c r="C200" s="167"/>
      <c r="D200" s="291"/>
      <c r="E200" s="292"/>
      <c r="F200" s="166"/>
      <c r="G200" s="166"/>
      <c r="H200" s="168" t="str">
        <f t="shared" si="48"/>
        <v/>
      </c>
      <c r="I200" s="297"/>
      <c r="J200" s="298"/>
      <c r="K200" s="166"/>
      <c r="L200" s="166"/>
      <c r="M200" s="168" t="str">
        <f t="shared" si="49"/>
        <v/>
      </c>
      <c r="N200" s="291"/>
      <c r="O200" s="292"/>
      <c r="P200" s="166"/>
      <c r="Q200" s="166"/>
      <c r="R200" s="168" t="str">
        <f t="shared" si="50"/>
        <v/>
      </c>
      <c r="S200" s="297"/>
      <c r="T200" s="298"/>
      <c r="U200" s="166"/>
      <c r="V200" s="169"/>
      <c r="W200" s="170" t="str">
        <f t="shared" si="51"/>
        <v/>
      </c>
      <c r="X200" s="275"/>
      <c r="Y200" s="275"/>
      <c r="Z200" s="275"/>
      <c r="AA200" s="275"/>
      <c r="AB200" s="223" t="str">
        <f t="shared" si="47"/>
        <v/>
      </c>
      <c r="AC200" s="223" t="str">
        <f t="shared" si="44"/>
        <v/>
      </c>
      <c r="AD200" s="223" t="str">
        <f t="shared" si="45"/>
        <v/>
      </c>
      <c r="AE200" s="223" t="str">
        <f t="shared" si="46"/>
        <v/>
      </c>
      <c r="AF200" s="25" t="str">
        <f t="shared" si="52"/>
        <v/>
      </c>
    </row>
    <row r="201" spans="1:32" s="44" customFormat="1" ht="15.6" x14ac:dyDescent="0.3">
      <c r="A201" s="171"/>
      <c r="B201" s="172"/>
      <c r="C201" s="173"/>
      <c r="D201" s="293"/>
      <c r="E201" s="294"/>
      <c r="F201" s="172"/>
      <c r="G201" s="172"/>
      <c r="H201" s="174" t="str">
        <f t="shared" si="48"/>
        <v/>
      </c>
      <c r="I201" s="293"/>
      <c r="J201" s="294"/>
      <c r="K201" s="172"/>
      <c r="L201" s="172"/>
      <c r="M201" s="174" t="str">
        <f t="shared" si="49"/>
        <v/>
      </c>
      <c r="N201" s="293"/>
      <c r="O201" s="294"/>
      <c r="P201" s="172"/>
      <c r="Q201" s="172"/>
      <c r="R201" s="174" t="str">
        <f t="shared" si="50"/>
        <v/>
      </c>
      <c r="S201" s="293"/>
      <c r="T201" s="294"/>
      <c r="U201" s="172"/>
      <c r="V201" s="175"/>
      <c r="W201" s="176" t="str">
        <f t="shared" si="51"/>
        <v/>
      </c>
      <c r="X201" s="276"/>
      <c r="Y201" s="276"/>
      <c r="Z201" s="276"/>
      <c r="AA201" s="276"/>
      <c r="AB201" s="251" t="str">
        <f t="shared" si="47"/>
        <v/>
      </c>
      <c r="AC201" s="251" t="str">
        <f t="shared" si="44"/>
        <v/>
      </c>
      <c r="AD201" s="251" t="str">
        <f t="shared" si="45"/>
        <v/>
      </c>
      <c r="AE201" s="251" t="str">
        <f t="shared" si="46"/>
        <v/>
      </c>
      <c r="AF201" s="25" t="str">
        <f t="shared" si="52"/>
        <v/>
      </c>
    </row>
    <row r="202" spans="1:32" ht="15.6" x14ac:dyDescent="0.25">
      <c r="A202" s="165"/>
      <c r="B202" s="166"/>
      <c r="C202" s="167"/>
      <c r="D202" s="291"/>
      <c r="E202" s="292"/>
      <c r="F202" s="166"/>
      <c r="G202" s="166"/>
      <c r="H202" s="168" t="str">
        <f t="shared" si="48"/>
        <v/>
      </c>
      <c r="I202" s="297"/>
      <c r="J202" s="298"/>
      <c r="K202" s="166"/>
      <c r="L202" s="166"/>
      <c r="M202" s="168" t="str">
        <f t="shared" si="49"/>
        <v/>
      </c>
      <c r="N202" s="291"/>
      <c r="O202" s="292"/>
      <c r="P202" s="166"/>
      <c r="Q202" s="166"/>
      <c r="R202" s="168" t="str">
        <f t="shared" si="50"/>
        <v/>
      </c>
      <c r="S202" s="297"/>
      <c r="T202" s="298"/>
      <c r="U202" s="166"/>
      <c r="V202" s="169"/>
      <c r="W202" s="170" t="str">
        <f t="shared" si="51"/>
        <v/>
      </c>
      <c r="X202" s="275"/>
      <c r="Y202" s="275"/>
      <c r="Z202" s="275"/>
      <c r="AA202" s="275"/>
      <c r="AB202" s="223" t="str">
        <f t="shared" si="47"/>
        <v/>
      </c>
      <c r="AC202" s="223" t="str">
        <f t="shared" si="44"/>
        <v/>
      </c>
      <c r="AD202" s="223" t="str">
        <f t="shared" si="45"/>
        <v/>
      </c>
      <c r="AE202" s="223" t="str">
        <f t="shared" si="46"/>
        <v/>
      </c>
      <c r="AF202" s="25" t="str">
        <f t="shared" si="52"/>
        <v/>
      </c>
    </row>
    <row r="203" spans="1:32" s="44" customFormat="1" ht="15.6" x14ac:dyDescent="0.3">
      <c r="A203" s="171"/>
      <c r="B203" s="172"/>
      <c r="C203" s="173"/>
      <c r="D203" s="293"/>
      <c r="E203" s="294"/>
      <c r="F203" s="172"/>
      <c r="G203" s="172"/>
      <c r="H203" s="174" t="str">
        <f t="shared" si="48"/>
        <v/>
      </c>
      <c r="I203" s="293"/>
      <c r="J203" s="294"/>
      <c r="K203" s="172"/>
      <c r="L203" s="172"/>
      <c r="M203" s="174" t="str">
        <f t="shared" si="49"/>
        <v/>
      </c>
      <c r="N203" s="293"/>
      <c r="O203" s="294"/>
      <c r="P203" s="172"/>
      <c r="Q203" s="172"/>
      <c r="R203" s="174" t="str">
        <f t="shared" si="50"/>
        <v/>
      </c>
      <c r="S203" s="293"/>
      <c r="T203" s="294"/>
      <c r="U203" s="172"/>
      <c r="V203" s="175"/>
      <c r="W203" s="176" t="str">
        <f t="shared" si="51"/>
        <v/>
      </c>
      <c r="X203" s="276"/>
      <c r="Y203" s="276"/>
      <c r="Z203" s="276"/>
      <c r="AA203" s="276"/>
      <c r="AB203" s="251" t="str">
        <f t="shared" si="47"/>
        <v/>
      </c>
      <c r="AC203" s="251" t="str">
        <f t="shared" si="44"/>
        <v/>
      </c>
      <c r="AD203" s="251" t="str">
        <f t="shared" si="45"/>
        <v/>
      </c>
      <c r="AE203" s="251" t="str">
        <f t="shared" si="46"/>
        <v/>
      </c>
      <c r="AF203" s="25" t="str">
        <f t="shared" si="52"/>
        <v/>
      </c>
    </row>
    <row r="204" spans="1:32" ht="15.6" x14ac:dyDescent="0.25">
      <c r="A204" s="165"/>
      <c r="B204" s="166"/>
      <c r="C204" s="167"/>
      <c r="D204" s="291"/>
      <c r="E204" s="292"/>
      <c r="F204" s="166"/>
      <c r="G204" s="166"/>
      <c r="H204" s="168" t="str">
        <f t="shared" si="48"/>
        <v/>
      </c>
      <c r="I204" s="297"/>
      <c r="J204" s="298"/>
      <c r="K204" s="166"/>
      <c r="L204" s="166"/>
      <c r="M204" s="168" t="str">
        <f t="shared" si="49"/>
        <v/>
      </c>
      <c r="N204" s="291"/>
      <c r="O204" s="292"/>
      <c r="P204" s="166"/>
      <c r="Q204" s="166"/>
      <c r="R204" s="168" t="str">
        <f t="shared" si="50"/>
        <v/>
      </c>
      <c r="S204" s="297"/>
      <c r="T204" s="298"/>
      <c r="U204" s="166"/>
      <c r="V204" s="169"/>
      <c r="W204" s="170" t="str">
        <f t="shared" si="51"/>
        <v/>
      </c>
      <c r="X204" s="275"/>
      <c r="Y204" s="275"/>
      <c r="Z204" s="275"/>
      <c r="AA204" s="275"/>
      <c r="AB204" s="223" t="str">
        <f t="shared" si="47"/>
        <v/>
      </c>
      <c r="AC204" s="223" t="str">
        <f t="shared" si="44"/>
        <v/>
      </c>
      <c r="AD204" s="223" t="str">
        <f t="shared" si="45"/>
        <v/>
      </c>
      <c r="AE204" s="223" t="str">
        <f t="shared" si="46"/>
        <v/>
      </c>
      <c r="AF204" s="25" t="str">
        <f t="shared" si="52"/>
        <v/>
      </c>
    </row>
    <row r="205" spans="1:32" s="44" customFormat="1" ht="15.6" x14ac:dyDescent="0.3">
      <c r="A205" s="171"/>
      <c r="B205" s="172"/>
      <c r="C205" s="173"/>
      <c r="D205" s="293"/>
      <c r="E205" s="294"/>
      <c r="F205" s="172"/>
      <c r="G205" s="172"/>
      <c r="H205" s="174" t="str">
        <f t="shared" si="48"/>
        <v/>
      </c>
      <c r="I205" s="293"/>
      <c r="J205" s="294"/>
      <c r="K205" s="172"/>
      <c r="L205" s="172"/>
      <c r="M205" s="174" t="str">
        <f t="shared" si="49"/>
        <v/>
      </c>
      <c r="N205" s="293"/>
      <c r="O205" s="294"/>
      <c r="P205" s="172"/>
      <c r="Q205" s="172"/>
      <c r="R205" s="174" t="str">
        <f t="shared" si="50"/>
        <v/>
      </c>
      <c r="S205" s="293"/>
      <c r="T205" s="294"/>
      <c r="U205" s="172"/>
      <c r="V205" s="175"/>
      <c r="W205" s="176" t="str">
        <f t="shared" si="51"/>
        <v/>
      </c>
      <c r="X205" s="276"/>
      <c r="Y205" s="276"/>
      <c r="Z205" s="276"/>
      <c r="AA205" s="276"/>
      <c r="AB205" s="251" t="str">
        <f t="shared" si="47"/>
        <v/>
      </c>
      <c r="AC205" s="251" t="str">
        <f t="shared" ref="AC205:AC206" si="53">IF(I205="","",I205)</f>
        <v/>
      </c>
      <c r="AD205" s="251" t="str">
        <f t="shared" ref="AD205:AD206" si="54">IF(N205="","",N205)</f>
        <v/>
      </c>
      <c r="AE205" s="251" t="str">
        <f t="shared" ref="AE205:AE206" si="55">IF(S205="","",S205)</f>
        <v/>
      </c>
      <c r="AF205" s="25" t="str">
        <f t="shared" si="52"/>
        <v/>
      </c>
    </row>
    <row r="206" spans="1:32" ht="16.2" thickBot="1" x14ac:dyDescent="0.3">
      <c r="A206" s="178"/>
      <c r="B206" s="179"/>
      <c r="C206" s="180"/>
      <c r="D206" s="309"/>
      <c r="E206" s="310"/>
      <c r="F206" s="179"/>
      <c r="G206" s="179"/>
      <c r="H206" s="181" t="str">
        <f t="shared" si="48"/>
        <v/>
      </c>
      <c r="I206" s="307"/>
      <c r="J206" s="308"/>
      <c r="K206" s="179"/>
      <c r="L206" s="179"/>
      <c r="M206" s="181" t="str">
        <f t="shared" si="49"/>
        <v/>
      </c>
      <c r="N206" s="309"/>
      <c r="O206" s="310"/>
      <c r="P206" s="179"/>
      <c r="Q206" s="179"/>
      <c r="R206" s="181" t="str">
        <f t="shared" si="50"/>
        <v/>
      </c>
      <c r="S206" s="307"/>
      <c r="T206" s="308"/>
      <c r="U206" s="179"/>
      <c r="V206" s="182"/>
      <c r="W206" s="183" t="str">
        <f t="shared" si="51"/>
        <v/>
      </c>
      <c r="X206" s="275"/>
      <c r="Y206" s="275"/>
      <c r="Z206" s="275"/>
      <c r="AA206" s="275"/>
      <c r="AB206" s="223" t="str">
        <f t="shared" si="47"/>
        <v/>
      </c>
      <c r="AC206" s="223" t="str">
        <f t="shared" si="53"/>
        <v/>
      </c>
      <c r="AD206" s="223" t="str">
        <f t="shared" si="54"/>
        <v/>
      </c>
      <c r="AE206" s="223" t="str">
        <f t="shared" si="55"/>
        <v/>
      </c>
      <c r="AF206" s="25" t="str">
        <f t="shared" si="52"/>
        <v/>
      </c>
    </row>
    <row r="207" spans="1:32" ht="14.4" thickTop="1" x14ac:dyDescent="0.25">
      <c r="D207" s="54"/>
      <c r="I207" s="5"/>
      <c r="J207" s="5"/>
      <c r="K207" s="5"/>
      <c r="L207" s="5"/>
      <c r="M207" s="5"/>
      <c r="N207" s="5"/>
      <c r="O207" s="5"/>
      <c r="P207" s="5"/>
      <c r="Q207" s="5"/>
      <c r="R207" s="5"/>
      <c r="S207" s="5"/>
      <c r="T207" s="5"/>
      <c r="U207" s="5"/>
      <c r="V207" s="5"/>
      <c r="W207" s="5"/>
      <c r="X207" s="31"/>
      <c r="Y207" s="31"/>
      <c r="Z207" s="31"/>
      <c r="AA207" s="31"/>
    </row>
    <row r="208" spans="1:32" x14ac:dyDescent="0.25">
      <c r="D208" s="54"/>
    </row>
    <row r="209" spans="4:4" x14ac:dyDescent="0.25">
      <c r="D209" s="54"/>
    </row>
    <row r="210" spans="4:4" x14ac:dyDescent="0.25">
      <c r="D210" s="54"/>
    </row>
    <row r="211" spans="4:4" x14ac:dyDescent="0.25">
      <c r="D211" s="54"/>
    </row>
    <row r="212" spans="4:4" x14ac:dyDescent="0.25">
      <c r="D212" s="54"/>
    </row>
    <row r="213" spans="4:4" x14ac:dyDescent="0.25">
      <c r="D213" s="54"/>
    </row>
    <row r="214" spans="4:4" x14ac:dyDescent="0.25">
      <c r="D214" s="54"/>
    </row>
    <row r="215" spans="4:4" x14ac:dyDescent="0.25">
      <c r="D215" s="54"/>
    </row>
    <row r="216" spans="4:4" x14ac:dyDescent="0.25">
      <c r="D216" s="54"/>
    </row>
    <row r="217" spans="4:4" x14ac:dyDescent="0.25">
      <c r="D217" s="54"/>
    </row>
    <row r="218" spans="4:4" x14ac:dyDescent="0.25">
      <c r="D218" s="54"/>
    </row>
    <row r="219" spans="4:4" x14ac:dyDescent="0.25">
      <c r="D219" s="54"/>
    </row>
    <row r="220" spans="4:4" x14ac:dyDescent="0.25">
      <c r="D220" s="54"/>
    </row>
    <row r="221" spans="4:4" x14ac:dyDescent="0.25">
      <c r="D221" s="54"/>
    </row>
    <row r="222" spans="4:4" x14ac:dyDescent="0.25">
      <c r="D222" s="54"/>
    </row>
    <row r="223" spans="4:4" x14ac:dyDescent="0.25">
      <c r="D223" s="54"/>
    </row>
    <row r="224" spans="4:4" x14ac:dyDescent="0.25">
      <c r="D224" s="54"/>
    </row>
    <row r="225" spans="4:4" x14ac:dyDescent="0.25">
      <c r="D225" s="54"/>
    </row>
    <row r="226" spans="4:4" x14ac:dyDescent="0.25">
      <c r="D226" s="54"/>
    </row>
    <row r="227" spans="4:4" x14ac:dyDescent="0.25">
      <c r="D227" s="54"/>
    </row>
    <row r="228" spans="4:4" x14ac:dyDescent="0.25">
      <c r="D228" s="54"/>
    </row>
    <row r="229" spans="4:4" x14ac:dyDescent="0.25">
      <c r="D229" s="54"/>
    </row>
    <row r="230" spans="4:4" x14ac:dyDescent="0.25">
      <c r="D230" s="54"/>
    </row>
    <row r="231" spans="4:4" x14ac:dyDescent="0.25">
      <c r="D231" s="54"/>
    </row>
    <row r="232" spans="4:4" x14ac:dyDescent="0.25">
      <c r="D232" s="54"/>
    </row>
    <row r="233" spans="4:4" x14ac:dyDescent="0.25">
      <c r="D233" s="54"/>
    </row>
    <row r="234" spans="4:4" x14ac:dyDescent="0.25">
      <c r="D234" s="54"/>
    </row>
    <row r="235" spans="4:4" x14ac:dyDescent="0.25">
      <c r="D235" s="54"/>
    </row>
    <row r="236" spans="4:4" x14ac:dyDescent="0.25">
      <c r="D236" s="54"/>
    </row>
    <row r="237" spans="4:4" x14ac:dyDescent="0.25">
      <c r="D237" s="54"/>
    </row>
    <row r="238" spans="4:4" x14ac:dyDescent="0.25">
      <c r="D238" s="54"/>
    </row>
    <row r="239" spans="4:4" x14ac:dyDescent="0.25">
      <c r="D239" s="54"/>
    </row>
    <row r="240" spans="4:4" x14ac:dyDescent="0.25">
      <c r="D240" s="54"/>
    </row>
    <row r="241" spans="4:4" x14ac:dyDescent="0.25">
      <c r="D241" s="54"/>
    </row>
    <row r="242" spans="4:4" x14ac:dyDescent="0.25">
      <c r="D242" s="54"/>
    </row>
    <row r="243" spans="4:4" x14ac:dyDescent="0.25">
      <c r="D243" s="54"/>
    </row>
    <row r="244" spans="4:4" x14ac:dyDescent="0.25">
      <c r="D244" s="54"/>
    </row>
    <row r="245" spans="4:4" x14ac:dyDescent="0.25">
      <c r="D245" s="54"/>
    </row>
    <row r="246" spans="4:4" x14ac:dyDescent="0.25">
      <c r="D246" s="54"/>
    </row>
    <row r="247" spans="4:4" x14ac:dyDescent="0.25">
      <c r="D247" s="54"/>
    </row>
    <row r="248" spans="4:4" x14ac:dyDescent="0.25">
      <c r="D248" s="54"/>
    </row>
    <row r="249" spans="4:4" x14ac:dyDescent="0.25">
      <c r="D249" s="54"/>
    </row>
    <row r="250" spans="4:4" x14ac:dyDescent="0.25">
      <c r="D250" s="54"/>
    </row>
    <row r="251" spans="4:4" x14ac:dyDescent="0.25">
      <c r="D251" s="54"/>
    </row>
    <row r="252" spans="4:4" x14ac:dyDescent="0.25">
      <c r="D252" s="54"/>
    </row>
    <row r="253" spans="4:4" x14ac:dyDescent="0.25">
      <c r="D253" s="54"/>
    </row>
    <row r="254" spans="4:4" x14ac:dyDescent="0.25">
      <c r="D254" s="54"/>
    </row>
    <row r="255" spans="4:4" x14ac:dyDescent="0.25">
      <c r="D255" s="54"/>
    </row>
    <row r="256" spans="4:4" x14ac:dyDescent="0.25">
      <c r="D256" s="54"/>
    </row>
    <row r="257" spans="4:4" x14ac:dyDescent="0.25">
      <c r="D257" s="54"/>
    </row>
    <row r="258" spans="4:4" x14ac:dyDescent="0.25">
      <c r="D258" s="54"/>
    </row>
    <row r="259" spans="4:4" x14ac:dyDescent="0.25">
      <c r="D259" s="54"/>
    </row>
    <row r="260" spans="4:4" x14ac:dyDescent="0.25">
      <c r="D260" s="54"/>
    </row>
    <row r="261" spans="4:4" x14ac:dyDescent="0.25">
      <c r="D261" s="54"/>
    </row>
    <row r="262" spans="4:4" x14ac:dyDescent="0.25">
      <c r="D262" s="54"/>
    </row>
    <row r="263" spans="4:4" x14ac:dyDescent="0.25">
      <c r="D263" s="54"/>
    </row>
    <row r="264" spans="4:4" x14ac:dyDescent="0.25">
      <c r="D264" s="54"/>
    </row>
    <row r="265" spans="4:4" x14ac:dyDescent="0.25">
      <c r="D265" s="54"/>
    </row>
    <row r="266" spans="4:4" x14ac:dyDescent="0.25">
      <c r="D266" s="54"/>
    </row>
    <row r="267" spans="4:4" x14ac:dyDescent="0.25">
      <c r="D267" s="54"/>
    </row>
    <row r="268" spans="4:4" x14ac:dyDescent="0.25">
      <c r="D268" s="54"/>
    </row>
    <row r="269" spans="4:4" x14ac:dyDescent="0.25">
      <c r="D269" s="54"/>
    </row>
    <row r="270" spans="4:4" x14ac:dyDescent="0.25">
      <c r="D270" s="54"/>
    </row>
    <row r="271" spans="4:4" x14ac:dyDescent="0.25">
      <c r="D271" s="54"/>
    </row>
    <row r="272" spans="4:4" x14ac:dyDescent="0.25">
      <c r="D272" s="54"/>
    </row>
    <row r="273" spans="4:4" x14ac:dyDescent="0.25">
      <c r="D273" s="54"/>
    </row>
    <row r="274" spans="4:4" x14ac:dyDescent="0.25">
      <c r="D274" s="54"/>
    </row>
    <row r="275" spans="4:4" x14ac:dyDescent="0.25">
      <c r="D275" s="54"/>
    </row>
    <row r="276" spans="4:4" x14ac:dyDescent="0.25">
      <c r="D276" s="54"/>
    </row>
    <row r="277" spans="4:4" x14ac:dyDescent="0.25">
      <c r="D277" s="54"/>
    </row>
    <row r="278" spans="4:4" x14ac:dyDescent="0.25">
      <c r="D278" s="54"/>
    </row>
    <row r="279" spans="4:4" x14ac:dyDescent="0.25">
      <c r="D279" s="54"/>
    </row>
    <row r="280" spans="4:4" x14ac:dyDescent="0.25">
      <c r="D280" s="54"/>
    </row>
    <row r="281" spans="4:4" x14ac:dyDescent="0.25">
      <c r="D281" s="54"/>
    </row>
    <row r="282" spans="4:4" x14ac:dyDescent="0.25">
      <c r="D282" s="54"/>
    </row>
    <row r="283" spans="4:4" x14ac:dyDescent="0.25">
      <c r="D283" s="54"/>
    </row>
    <row r="284" spans="4:4" x14ac:dyDescent="0.25">
      <c r="D284" s="54"/>
    </row>
    <row r="285" spans="4:4" x14ac:dyDescent="0.25">
      <c r="D285" s="54"/>
    </row>
    <row r="286" spans="4:4" x14ac:dyDescent="0.25">
      <c r="D286" s="54"/>
    </row>
    <row r="287" spans="4:4" x14ac:dyDescent="0.25">
      <c r="D287" s="54"/>
    </row>
    <row r="288" spans="4:4" x14ac:dyDescent="0.25">
      <c r="D288" s="54"/>
    </row>
    <row r="289" spans="4:4" x14ac:dyDescent="0.25">
      <c r="D289" s="54"/>
    </row>
    <row r="290" spans="4:4" x14ac:dyDescent="0.25">
      <c r="D290" s="54"/>
    </row>
    <row r="291" spans="4:4" x14ac:dyDescent="0.25">
      <c r="D291" s="54"/>
    </row>
    <row r="292" spans="4:4" x14ac:dyDescent="0.25">
      <c r="D292" s="54"/>
    </row>
    <row r="293" spans="4:4" x14ac:dyDescent="0.25">
      <c r="D293" s="54"/>
    </row>
    <row r="294" spans="4:4" x14ac:dyDescent="0.25">
      <c r="D294" s="54"/>
    </row>
    <row r="295" spans="4:4" x14ac:dyDescent="0.25">
      <c r="D295" s="54"/>
    </row>
    <row r="296" spans="4:4" x14ac:dyDescent="0.25">
      <c r="D296" s="54"/>
    </row>
    <row r="297" spans="4:4" x14ac:dyDescent="0.25">
      <c r="D297" s="54"/>
    </row>
    <row r="298" spans="4:4" x14ac:dyDescent="0.25">
      <c r="D298" s="54"/>
    </row>
    <row r="299" spans="4:4" x14ac:dyDescent="0.25">
      <c r="D299" s="54"/>
    </row>
    <row r="300" spans="4:4" x14ac:dyDescent="0.25">
      <c r="D300" s="54"/>
    </row>
    <row r="301" spans="4:4" x14ac:dyDescent="0.25">
      <c r="D301" s="54"/>
    </row>
    <row r="302" spans="4:4" x14ac:dyDescent="0.25">
      <c r="D302" s="54"/>
    </row>
    <row r="303" spans="4:4" x14ac:dyDescent="0.25">
      <c r="D303" s="54"/>
    </row>
    <row r="304" spans="4:4" x14ac:dyDescent="0.25">
      <c r="D304" s="54"/>
    </row>
    <row r="305" spans="4:4" x14ac:dyDescent="0.25">
      <c r="D305" s="54"/>
    </row>
    <row r="306" spans="4:4" x14ac:dyDescent="0.25">
      <c r="D306" s="54"/>
    </row>
    <row r="307" spans="4:4" x14ac:dyDescent="0.25">
      <c r="D307" s="54"/>
    </row>
    <row r="308" spans="4:4" x14ac:dyDescent="0.25">
      <c r="D308" s="54"/>
    </row>
    <row r="309" spans="4:4" x14ac:dyDescent="0.25">
      <c r="D309" s="54"/>
    </row>
    <row r="310" spans="4:4" x14ac:dyDescent="0.25">
      <c r="D310" s="54"/>
    </row>
    <row r="311" spans="4:4" x14ac:dyDescent="0.25">
      <c r="D311" s="54"/>
    </row>
    <row r="312" spans="4:4" x14ac:dyDescent="0.25">
      <c r="D312" s="54"/>
    </row>
    <row r="313" spans="4:4" x14ac:dyDescent="0.25">
      <c r="D313" s="54"/>
    </row>
    <row r="314" spans="4:4" x14ac:dyDescent="0.25">
      <c r="D314" s="54"/>
    </row>
    <row r="315" spans="4:4" x14ac:dyDescent="0.25">
      <c r="D315" s="54"/>
    </row>
    <row r="316" spans="4:4" x14ac:dyDescent="0.25">
      <c r="D316" s="54"/>
    </row>
    <row r="317" spans="4:4" x14ac:dyDescent="0.25">
      <c r="D317" s="54"/>
    </row>
    <row r="318" spans="4:4" x14ac:dyDescent="0.25">
      <c r="D318" s="54"/>
    </row>
    <row r="319" spans="4:4" x14ac:dyDescent="0.25">
      <c r="D319" s="54"/>
    </row>
    <row r="320" spans="4:4" x14ac:dyDescent="0.25">
      <c r="D320" s="54"/>
    </row>
    <row r="321" spans="4:4" x14ac:dyDescent="0.25">
      <c r="D321" s="54"/>
    </row>
    <row r="322" spans="4:4" x14ac:dyDescent="0.25">
      <c r="D322" s="54"/>
    </row>
    <row r="323" spans="4:4" x14ac:dyDescent="0.25">
      <c r="D323" s="54"/>
    </row>
    <row r="324" spans="4:4" x14ac:dyDescent="0.25">
      <c r="D324" s="54"/>
    </row>
    <row r="325" spans="4:4" x14ac:dyDescent="0.25">
      <c r="D325" s="54"/>
    </row>
    <row r="326" spans="4:4" x14ac:dyDescent="0.25">
      <c r="D326" s="54"/>
    </row>
    <row r="327" spans="4:4" x14ac:dyDescent="0.25">
      <c r="D327" s="54"/>
    </row>
    <row r="328" spans="4:4" x14ac:dyDescent="0.25">
      <c r="D328" s="54"/>
    </row>
    <row r="329" spans="4:4" x14ac:dyDescent="0.25">
      <c r="D329" s="54"/>
    </row>
    <row r="330" spans="4:4" x14ac:dyDescent="0.25">
      <c r="D330" s="54"/>
    </row>
    <row r="331" spans="4:4" x14ac:dyDescent="0.25">
      <c r="D331" s="54"/>
    </row>
    <row r="332" spans="4:4" x14ac:dyDescent="0.25">
      <c r="D332" s="54"/>
    </row>
    <row r="333" spans="4:4" x14ac:dyDescent="0.25">
      <c r="D333" s="54"/>
    </row>
    <row r="334" spans="4:4" x14ac:dyDescent="0.25">
      <c r="D334" s="54"/>
    </row>
    <row r="335" spans="4:4" x14ac:dyDescent="0.25">
      <c r="D335" s="54"/>
    </row>
    <row r="336" spans="4:4" x14ac:dyDescent="0.25">
      <c r="D336" s="54"/>
    </row>
    <row r="337" spans="4:4" x14ac:dyDescent="0.25">
      <c r="D337" s="54"/>
    </row>
    <row r="338" spans="4:4" x14ac:dyDescent="0.25">
      <c r="D338" s="54"/>
    </row>
    <row r="339" spans="4:4" x14ac:dyDescent="0.25">
      <c r="D339" s="54"/>
    </row>
    <row r="340" spans="4:4" x14ac:dyDescent="0.25">
      <c r="D340" s="54"/>
    </row>
    <row r="341" spans="4:4" x14ac:dyDescent="0.25">
      <c r="D341" s="54"/>
    </row>
    <row r="342" spans="4:4" x14ac:dyDescent="0.25">
      <c r="D342" s="54"/>
    </row>
    <row r="343" spans="4:4" x14ac:dyDescent="0.25">
      <c r="D343" s="54"/>
    </row>
    <row r="344" spans="4:4" x14ac:dyDescent="0.25">
      <c r="D344" s="54"/>
    </row>
    <row r="345" spans="4:4" x14ac:dyDescent="0.25">
      <c r="D345" s="54"/>
    </row>
    <row r="346" spans="4:4" x14ac:dyDescent="0.25">
      <c r="D346" s="54"/>
    </row>
    <row r="347" spans="4:4" x14ac:dyDescent="0.25">
      <c r="D347" s="54"/>
    </row>
    <row r="348" spans="4:4" x14ac:dyDescent="0.25">
      <c r="D348" s="54"/>
    </row>
    <row r="349" spans="4:4" x14ac:dyDescent="0.25">
      <c r="D349" s="54"/>
    </row>
    <row r="350" spans="4:4" x14ac:dyDescent="0.25">
      <c r="D350" s="54"/>
    </row>
    <row r="351" spans="4:4" x14ac:dyDescent="0.25">
      <c r="D351" s="54"/>
    </row>
    <row r="352" spans="4:4" x14ac:dyDescent="0.25">
      <c r="D352" s="54"/>
    </row>
    <row r="353" spans="4:4" x14ac:dyDescent="0.25">
      <c r="D353" s="54"/>
    </row>
    <row r="354" spans="4:4" x14ac:dyDescent="0.25">
      <c r="D354" s="54"/>
    </row>
    <row r="355" spans="4:4" x14ac:dyDescent="0.25">
      <c r="D355" s="54"/>
    </row>
    <row r="356" spans="4:4" x14ac:dyDescent="0.25">
      <c r="D356" s="54"/>
    </row>
    <row r="357" spans="4:4" x14ac:dyDescent="0.25">
      <c r="D357" s="54"/>
    </row>
    <row r="358" spans="4:4" x14ac:dyDescent="0.25">
      <c r="D358" s="54"/>
    </row>
    <row r="359" spans="4:4" x14ac:dyDescent="0.25">
      <c r="D359" s="54"/>
    </row>
    <row r="360" spans="4:4" x14ac:dyDescent="0.25">
      <c r="D360" s="54"/>
    </row>
    <row r="361" spans="4:4" x14ac:dyDescent="0.25">
      <c r="D361" s="54"/>
    </row>
    <row r="362" spans="4:4" x14ac:dyDescent="0.25">
      <c r="D362" s="54"/>
    </row>
    <row r="363" spans="4:4" x14ac:dyDescent="0.25">
      <c r="D363" s="54"/>
    </row>
    <row r="364" spans="4:4" x14ac:dyDescent="0.25">
      <c r="D364" s="54"/>
    </row>
    <row r="365" spans="4:4" x14ac:dyDescent="0.25">
      <c r="D365" s="54"/>
    </row>
    <row r="366" spans="4:4" x14ac:dyDescent="0.25">
      <c r="D366" s="54"/>
    </row>
    <row r="367" spans="4:4" x14ac:dyDescent="0.25">
      <c r="D367" s="54"/>
    </row>
    <row r="368" spans="4:4" x14ac:dyDescent="0.25">
      <c r="D368" s="54"/>
    </row>
    <row r="369" spans="4:4" x14ac:dyDescent="0.25">
      <c r="D369" s="54"/>
    </row>
    <row r="370" spans="4:4" x14ac:dyDescent="0.25">
      <c r="D370" s="54"/>
    </row>
    <row r="371" spans="4:4" x14ac:dyDescent="0.25">
      <c r="D371" s="54"/>
    </row>
    <row r="372" spans="4:4" x14ac:dyDescent="0.25">
      <c r="D372" s="54"/>
    </row>
    <row r="373" spans="4:4" x14ac:dyDescent="0.25">
      <c r="D373" s="54"/>
    </row>
    <row r="374" spans="4:4" x14ac:dyDescent="0.25">
      <c r="D374" s="54"/>
    </row>
    <row r="375" spans="4:4" x14ac:dyDescent="0.25">
      <c r="D375" s="54"/>
    </row>
    <row r="376" spans="4:4" x14ac:dyDescent="0.25">
      <c r="D376" s="54"/>
    </row>
    <row r="377" spans="4:4" x14ac:dyDescent="0.25">
      <c r="D377" s="54"/>
    </row>
    <row r="378" spans="4:4" x14ac:dyDescent="0.25">
      <c r="D378" s="54"/>
    </row>
    <row r="379" spans="4:4" x14ac:dyDescent="0.25">
      <c r="D379" s="54"/>
    </row>
    <row r="380" spans="4:4" x14ac:dyDescent="0.25">
      <c r="D380" s="54"/>
    </row>
    <row r="381" spans="4:4" x14ac:dyDescent="0.25">
      <c r="D381" s="54"/>
    </row>
    <row r="382" spans="4:4" x14ac:dyDescent="0.25">
      <c r="D382" s="54"/>
    </row>
    <row r="383" spans="4:4" x14ac:dyDescent="0.25">
      <c r="D383" s="54"/>
    </row>
    <row r="384" spans="4:4" x14ac:dyDescent="0.25">
      <c r="D384" s="54"/>
    </row>
    <row r="385" spans="4:4" x14ac:dyDescent="0.25">
      <c r="D385" s="54"/>
    </row>
    <row r="386" spans="4:4" x14ac:dyDescent="0.25">
      <c r="D386" s="54"/>
    </row>
    <row r="387" spans="4:4" x14ac:dyDescent="0.25">
      <c r="D387" s="54"/>
    </row>
    <row r="388" spans="4:4" x14ac:dyDescent="0.25">
      <c r="D388" s="54"/>
    </row>
    <row r="389" spans="4:4" x14ac:dyDescent="0.25">
      <c r="D389" s="54"/>
    </row>
    <row r="390" spans="4:4" x14ac:dyDescent="0.25">
      <c r="D390" s="54"/>
    </row>
    <row r="391" spans="4:4" x14ac:dyDescent="0.25">
      <c r="D391" s="54"/>
    </row>
    <row r="392" spans="4:4" x14ac:dyDescent="0.25">
      <c r="D392" s="54"/>
    </row>
    <row r="393" spans="4:4" x14ac:dyDescent="0.25">
      <c r="D393" s="54"/>
    </row>
    <row r="394" spans="4:4" x14ac:dyDescent="0.25">
      <c r="D394" s="54"/>
    </row>
    <row r="395" spans="4:4" x14ac:dyDescent="0.25">
      <c r="D395" s="54"/>
    </row>
    <row r="396" spans="4:4" x14ac:dyDescent="0.25">
      <c r="D396" s="54"/>
    </row>
    <row r="397" spans="4:4" x14ac:dyDescent="0.25">
      <c r="D397" s="54"/>
    </row>
    <row r="398" spans="4:4" x14ac:dyDescent="0.25">
      <c r="D398" s="54"/>
    </row>
    <row r="399" spans="4:4" x14ac:dyDescent="0.25">
      <c r="D399" s="54"/>
    </row>
    <row r="400" spans="4:4" x14ac:dyDescent="0.25">
      <c r="D400" s="54"/>
    </row>
    <row r="401" spans="4:4" x14ac:dyDescent="0.25">
      <c r="D401" s="54"/>
    </row>
    <row r="402" spans="4:4" x14ac:dyDescent="0.25">
      <c r="D402" s="54"/>
    </row>
    <row r="403" spans="4:4" x14ac:dyDescent="0.25">
      <c r="D403" s="54"/>
    </row>
    <row r="404" spans="4:4" x14ac:dyDescent="0.25">
      <c r="D404" s="54"/>
    </row>
    <row r="405" spans="4:4" x14ac:dyDescent="0.25">
      <c r="D405" s="54"/>
    </row>
    <row r="406" spans="4:4" x14ac:dyDescent="0.25">
      <c r="D406" s="54"/>
    </row>
    <row r="407" spans="4:4" x14ac:dyDescent="0.25">
      <c r="D407" s="54"/>
    </row>
    <row r="408" spans="4:4" x14ac:dyDescent="0.25">
      <c r="D408" s="54"/>
    </row>
    <row r="409" spans="4:4" x14ac:dyDescent="0.25">
      <c r="D409" s="54"/>
    </row>
    <row r="410" spans="4:4" x14ac:dyDescent="0.25">
      <c r="D410" s="54"/>
    </row>
    <row r="411" spans="4:4" x14ac:dyDescent="0.25">
      <c r="D411" s="54"/>
    </row>
    <row r="412" spans="4:4" x14ac:dyDescent="0.25">
      <c r="D412" s="54"/>
    </row>
    <row r="413" spans="4:4" x14ac:dyDescent="0.25">
      <c r="D413" s="54"/>
    </row>
    <row r="414" spans="4:4" x14ac:dyDescent="0.25">
      <c r="D414" s="54"/>
    </row>
    <row r="415" spans="4:4" x14ac:dyDescent="0.25">
      <c r="D415" s="54"/>
    </row>
    <row r="416" spans="4:4" x14ac:dyDescent="0.25">
      <c r="D416" s="54"/>
    </row>
    <row r="417" spans="4:4" x14ac:dyDescent="0.25">
      <c r="D417" s="54"/>
    </row>
    <row r="418" spans="4:4" x14ac:dyDescent="0.25">
      <c r="D418" s="54"/>
    </row>
    <row r="419" spans="4:4" x14ac:dyDescent="0.25">
      <c r="D419" s="54"/>
    </row>
    <row r="420" spans="4:4" x14ac:dyDescent="0.25">
      <c r="D420" s="54"/>
    </row>
    <row r="421" spans="4:4" x14ac:dyDescent="0.25">
      <c r="D421" s="54"/>
    </row>
    <row r="422" spans="4:4" x14ac:dyDescent="0.25">
      <c r="D422" s="54"/>
    </row>
    <row r="423" spans="4:4" x14ac:dyDescent="0.25">
      <c r="D423" s="54"/>
    </row>
    <row r="424" spans="4:4" x14ac:dyDescent="0.25">
      <c r="D424" s="54"/>
    </row>
    <row r="425" spans="4:4" x14ac:dyDescent="0.25">
      <c r="D425" s="54"/>
    </row>
    <row r="426" spans="4:4" x14ac:dyDescent="0.25">
      <c r="D426" s="54"/>
    </row>
    <row r="427" spans="4:4" x14ac:dyDescent="0.25">
      <c r="D427" s="54"/>
    </row>
    <row r="428" spans="4:4" x14ac:dyDescent="0.25">
      <c r="D428" s="54"/>
    </row>
    <row r="429" spans="4:4" x14ac:dyDescent="0.25">
      <c r="D429" s="54"/>
    </row>
    <row r="430" spans="4:4" x14ac:dyDescent="0.25">
      <c r="D430" s="54"/>
    </row>
    <row r="431" spans="4:4" x14ac:dyDescent="0.25">
      <c r="D431" s="54"/>
    </row>
    <row r="432" spans="4:4" x14ac:dyDescent="0.25">
      <c r="D432" s="54"/>
    </row>
    <row r="433" spans="4:4" x14ac:dyDescent="0.25">
      <c r="D433" s="54"/>
    </row>
    <row r="434" spans="4:4" x14ac:dyDescent="0.25">
      <c r="D434" s="54"/>
    </row>
    <row r="435" spans="4:4" x14ac:dyDescent="0.25">
      <c r="D435" s="54"/>
    </row>
    <row r="436" spans="4:4" x14ac:dyDescent="0.25">
      <c r="D436" s="54"/>
    </row>
    <row r="437" spans="4:4" x14ac:dyDescent="0.25">
      <c r="D437" s="54"/>
    </row>
    <row r="438" spans="4:4" x14ac:dyDescent="0.25">
      <c r="D438" s="54"/>
    </row>
    <row r="439" spans="4:4" x14ac:dyDescent="0.25">
      <c r="D439" s="54"/>
    </row>
    <row r="440" spans="4:4" x14ac:dyDescent="0.25">
      <c r="D440" s="54"/>
    </row>
    <row r="441" spans="4:4" x14ac:dyDescent="0.25">
      <c r="D441" s="54"/>
    </row>
    <row r="442" spans="4:4" x14ac:dyDescent="0.25">
      <c r="D442" s="54"/>
    </row>
    <row r="443" spans="4:4" x14ac:dyDescent="0.25">
      <c r="D443" s="54"/>
    </row>
    <row r="444" spans="4:4" x14ac:dyDescent="0.25">
      <c r="D444" s="54"/>
    </row>
    <row r="445" spans="4:4" x14ac:dyDescent="0.25">
      <c r="D445" s="54"/>
    </row>
    <row r="446" spans="4:4" x14ac:dyDescent="0.25">
      <c r="D446" s="54"/>
    </row>
    <row r="447" spans="4:4" x14ac:dyDescent="0.25">
      <c r="D447" s="54"/>
    </row>
    <row r="448" spans="4:4" x14ac:dyDescent="0.25">
      <c r="D448" s="54"/>
    </row>
    <row r="449" spans="4:4" x14ac:dyDescent="0.25">
      <c r="D449" s="54"/>
    </row>
    <row r="450" spans="4:4" x14ac:dyDescent="0.25">
      <c r="D450" s="54"/>
    </row>
    <row r="451" spans="4:4" x14ac:dyDescent="0.25">
      <c r="D451" s="54"/>
    </row>
    <row r="452" spans="4:4" x14ac:dyDescent="0.25">
      <c r="D452" s="54"/>
    </row>
    <row r="453" spans="4:4" x14ac:dyDescent="0.25">
      <c r="D453" s="54"/>
    </row>
    <row r="454" spans="4:4" x14ac:dyDescent="0.25">
      <c r="D454" s="54"/>
    </row>
    <row r="455" spans="4:4" x14ac:dyDescent="0.25">
      <c r="D455" s="54"/>
    </row>
    <row r="456" spans="4:4" x14ac:dyDescent="0.25">
      <c r="D456" s="54"/>
    </row>
    <row r="457" spans="4:4" x14ac:dyDescent="0.25">
      <c r="D457" s="54"/>
    </row>
    <row r="458" spans="4:4" x14ac:dyDescent="0.25">
      <c r="D458" s="54"/>
    </row>
    <row r="459" spans="4:4" x14ac:dyDescent="0.25">
      <c r="D459" s="54"/>
    </row>
    <row r="460" spans="4:4" x14ac:dyDescent="0.25">
      <c r="D460" s="54"/>
    </row>
    <row r="461" spans="4:4" x14ac:dyDescent="0.25">
      <c r="D461" s="54"/>
    </row>
    <row r="462" spans="4:4" x14ac:dyDescent="0.25">
      <c r="D462" s="54"/>
    </row>
    <row r="463" spans="4:4" x14ac:dyDescent="0.25">
      <c r="D463" s="54"/>
    </row>
    <row r="464" spans="4:4" x14ac:dyDescent="0.25">
      <c r="D464" s="54"/>
    </row>
    <row r="465" spans="4:4" x14ac:dyDescent="0.25">
      <c r="D465" s="54"/>
    </row>
    <row r="466" spans="4:4" x14ac:dyDescent="0.25">
      <c r="D466" s="54"/>
    </row>
    <row r="467" spans="4:4" x14ac:dyDescent="0.25">
      <c r="D467" s="54"/>
    </row>
    <row r="468" spans="4:4" x14ac:dyDescent="0.25">
      <c r="D468" s="54"/>
    </row>
    <row r="469" spans="4:4" x14ac:dyDescent="0.25">
      <c r="D469" s="54"/>
    </row>
    <row r="470" spans="4:4" x14ac:dyDescent="0.25">
      <c r="D470" s="54"/>
    </row>
    <row r="471" spans="4:4" x14ac:dyDescent="0.25">
      <c r="D471" s="54"/>
    </row>
    <row r="472" spans="4:4" x14ac:dyDescent="0.25">
      <c r="D472" s="54"/>
    </row>
    <row r="473" spans="4:4" x14ac:dyDescent="0.25">
      <c r="D473" s="54"/>
    </row>
    <row r="474" spans="4:4" x14ac:dyDescent="0.25">
      <c r="D474" s="54"/>
    </row>
    <row r="475" spans="4:4" x14ac:dyDescent="0.25">
      <c r="D475" s="54"/>
    </row>
    <row r="476" spans="4:4" x14ac:dyDescent="0.25">
      <c r="D476" s="54"/>
    </row>
    <row r="477" spans="4:4" x14ac:dyDescent="0.25">
      <c r="D477" s="54"/>
    </row>
    <row r="478" spans="4:4" x14ac:dyDescent="0.25">
      <c r="D478" s="54"/>
    </row>
    <row r="479" spans="4:4" x14ac:dyDescent="0.25">
      <c r="D479" s="54"/>
    </row>
    <row r="480" spans="4:4" x14ac:dyDescent="0.25">
      <c r="D480" s="54"/>
    </row>
    <row r="481" spans="4:4" x14ac:dyDescent="0.25">
      <c r="D481" s="54"/>
    </row>
    <row r="482" spans="4:4" x14ac:dyDescent="0.25">
      <c r="D482" s="54"/>
    </row>
    <row r="483" spans="4:4" x14ac:dyDescent="0.25">
      <c r="D483" s="54"/>
    </row>
    <row r="484" spans="4:4" x14ac:dyDescent="0.25">
      <c r="D484" s="54"/>
    </row>
    <row r="485" spans="4:4" x14ac:dyDescent="0.25">
      <c r="D485" s="54"/>
    </row>
    <row r="486" spans="4:4" x14ac:dyDescent="0.25">
      <c r="D486" s="54"/>
    </row>
    <row r="487" spans="4:4" x14ac:dyDescent="0.25">
      <c r="D487" s="54"/>
    </row>
    <row r="488" spans="4:4" x14ac:dyDescent="0.25">
      <c r="D488" s="54"/>
    </row>
    <row r="489" spans="4:4" x14ac:dyDescent="0.25">
      <c r="D489" s="54"/>
    </row>
    <row r="490" spans="4:4" x14ac:dyDescent="0.25">
      <c r="D490" s="54"/>
    </row>
    <row r="491" spans="4:4" x14ac:dyDescent="0.25">
      <c r="D491" s="54"/>
    </row>
    <row r="492" spans="4:4" x14ac:dyDescent="0.25">
      <c r="D492" s="54"/>
    </row>
    <row r="493" spans="4:4" x14ac:dyDescent="0.25">
      <c r="D493" s="54"/>
    </row>
    <row r="494" spans="4:4" x14ac:dyDescent="0.25">
      <c r="D494" s="54"/>
    </row>
    <row r="495" spans="4:4" x14ac:dyDescent="0.25">
      <c r="D495" s="54"/>
    </row>
    <row r="496" spans="4:4" x14ac:dyDescent="0.25">
      <c r="D496" s="54"/>
    </row>
    <row r="497" spans="4:4" x14ac:dyDescent="0.25">
      <c r="D497" s="54"/>
    </row>
    <row r="498" spans="4:4" x14ac:dyDescent="0.25">
      <c r="D498" s="54"/>
    </row>
    <row r="499" spans="4:4" x14ac:dyDescent="0.25">
      <c r="D499" s="54"/>
    </row>
    <row r="500" spans="4:4" x14ac:dyDescent="0.25">
      <c r="D500" s="54"/>
    </row>
    <row r="501" spans="4:4" x14ac:dyDescent="0.25">
      <c r="D501" s="54"/>
    </row>
    <row r="502" spans="4:4" x14ac:dyDescent="0.25">
      <c r="D502" s="54"/>
    </row>
    <row r="503" spans="4:4" x14ac:dyDescent="0.25">
      <c r="D503" s="54"/>
    </row>
    <row r="504" spans="4:4" x14ac:dyDescent="0.25">
      <c r="D504" s="54"/>
    </row>
    <row r="505" spans="4:4" x14ac:dyDescent="0.25">
      <c r="D505" s="54"/>
    </row>
    <row r="506" spans="4:4" x14ac:dyDescent="0.25">
      <c r="D506" s="54"/>
    </row>
    <row r="507" spans="4:4" x14ac:dyDescent="0.25">
      <c r="D507" s="54"/>
    </row>
    <row r="508" spans="4:4" x14ac:dyDescent="0.25">
      <c r="D508" s="54"/>
    </row>
    <row r="509" spans="4:4" x14ac:dyDescent="0.25">
      <c r="D509" s="54"/>
    </row>
    <row r="510" spans="4:4" x14ac:dyDescent="0.25">
      <c r="D510" s="54"/>
    </row>
    <row r="511" spans="4:4" x14ac:dyDescent="0.25">
      <c r="D511" s="54"/>
    </row>
    <row r="512" spans="4:4" x14ac:dyDescent="0.25">
      <c r="D512" s="54"/>
    </row>
    <row r="513" spans="4:4" x14ac:dyDescent="0.25">
      <c r="D513" s="54"/>
    </row>
    <row r="514" spans="4:4" x14ac:dyDescent="0.25">
      <c r="D514" s="54"/>
    </row>
    <row r="515" spans="4:4" x14ac:dyDescent="0.25">
      <c r="D515" s="54"/>
    </row>
    <row r="516" spans="4:4" x14ac:dyDescent="0.25">
      <c r="D516" s="54"/>
    </row>
    <row r="517" spans="4:4" x14ac:dyDescent="0.25">
      <c r="D517" s="54"/>
    </row>
    <row r="518" spans="4:4" x14ac:dyDescent="0.25">
      <c r="D518" s="54"/>
    </row>
    <row r="519" spans="4:4" x14ac:dyDescent="0.25">
      <c r="D519" s="54"/>
    </row>
    <row r="520" spans="4:4" x14ac:dyDescent="0.25">
      <c r="D520" s="54"/>
    </row>
    <row r="521" spans="4:4" x14ac:dyDescent="0.25">
      <c r="D521" s="54"/>
    </row>
    <row r="522" spans="4:4" x14ac:dyDescent="0.25">
      <c r="D522" s="54"/>
    </row>
    <row r="523" spans="4:4" x14ac:dyDescent="0.25">
      <c r="D523" s="54"/>
    </row>
    <row r="524" spans="4:4" x14ac:dyDescent="0.25">
      <c r="D524" s="54"/>
    </row>
    <row r="525" spans="4:4" x14ac:dyDescent="0.25">
      <c r="D525" s="54"/>
    </row>
    <row r="526" spans="4:4" x14ac:dyDescent="0.25">
      <c r="D526" s="54"/>
    </row>
    <row r="527" spans="4:4" x14ac:dyDescent="0.25">
      <c r="D527" s="54"/>
    </row>
    <row r="528" spans="4:4" x14ac:dyDescent="0.25">
      <c r="D528" s="54"/>
    </row>
    <row r="529" spans="4:4" x14ac:dyDescent="0.25">
      <c r="D529" s="54"/>
    </row>
    <row r="530" spans="4:4" x14ac:dyDescent="0.25">
      <c r="D530" s="54"/>
    </row>
    <row r="531" spans="4:4" x14ac:dyDescent="0.25">
      <c r="D531" s="54"/>
    </row>
    <row r="532" spans="4:4" x14ac:dyDescent="0.25">
      <c r="D532" s="54"/>
    </row>
    <row r="533" spans="4:4" x14ac:dyDescent="0.25">
      <c r="D533" s="54"/>
    </row>
    <row r="534" spans="4:4" x14ac:dyDescent="0.25">
      <c r="D534" s="54"/>
    </row>
    <row r="535" spans="4:4" x14ac:dyDescent="0.25">
      <c r="D535" s="54"/>
    </row>
    <row r="536" spans="4:4" x14ac:dyDescent="0.25">
      <c r="D536" s="54"/>
    </row>
    <row r="537" spans="4:4" x14ac:dyDescent="0.25">
      <c r="D537" s="54"/>
    </row>
    <row r="538" spans="4:4" x14ac:dyDescent="0.25">
      <c r="D538" s="54"/>
    </row>
    <row r="539" spans="4:4" x14ac:dyDescent="0.25">
      <c r="D539" s="54"/>
    </row>
    <row r="540" spans="4:4" x14ac:dyDescent="0.25">
      <c r="D540" s="54"/>
    </row>
    <row r="541" spans="4:4" x14ac:dyDescent="0.25">
      <c r="D541" s="54"/>
    </row>
    <row r="542" spans="4:4" x14ac:dyDescent="0.25">
      <c r="D542" s="54"/>
    </row>
    <row r="543" spans="4:4" x14ac:dyDescent="0.25">
      <c r="D543" s="54"/>
    </row>
    <row r="544" spans="4:4" x14ac:dyDescent="0.25">
      <c r="D544" s="54"/>
    </row>
    <row r="545" spans="4:4" x14ac:dyDescent="0.25">
      <c r="D545" s="54"/>
    </row>
    <row r="546" spans="4:4" x14ac:dyDescent="0.25">
      <c r="D546" s="54"/>
    </row>
    <row r="547" spans="4:4" x14ac:dyDescent="0.25">
      <c r="D547" s="54"/>
    </row>
    <row r="548" spans="4:4" x14ac:dyDescent="0.25">
      <c r="D548" s="54"/>
    </row>
    <row r="549" spans="4:4" x14ac:dyDescent="0.25">
      <c r="D549" s="54"/>
    </row>
    <row r="550" spans="4:4" x14ac:dyDescent="0.25">
      <c r="D550" s="54"/>
    </row>
    <row r="551" spans="4:4" x14ac:dyDescent="0.25">
      <c r="D551" s="54"/>
    </row>
    <row r="552" spans="4:4" x14ac:dyDescent="0.25">
      <c r="D552" s="54"/>
    </row>
    <row r="553" spans="4:4" x14ac:dyDescent="0.25">
      <c r="D553" s="54"/>
    </row>
    <row r="554" spans="4:4" x14ac:dyDescent="0.25">
      <c r="D554" s="54"/>
    </row>
    <row r="555" spans="4:4" x14ac:dyDescent="0.25">
      <c r="D555" s="54"/>
    </row>
    <row r="556" spans="4:4" x14ac:dyDescent="0.25">
      <c r="D556" s="54"/>
    </row>
    <row r="557" spans="4:4" x14ac:dyDescent="0.25">
      <c r="D557" s="54"/>
    </row>
    <row r="558" spans="4:4" x14ac:dyDescent="0.25">
      <c r="D558" s="54"/>
    </row>
    <row r="559" spans="4:4" x14ac:dyDescent="0.25">
      <c r="D559" s="54"/>
    </row>
    <row r="560" spans="4:4" x14ac:dyDescent="0.25">
      <c r="D560" s="54"/>
    </row>
    <row r="561" spans="4:4" x14ac:dyDescent="0.25">
      <c r="D561" s="54"/>
    </row>
    <row r="562" spans="4:4" x14ac:dyDescent="0.25">
      <c r="D562" s="54"/>
    </row>
    <row r="563" spans="4:4" x14ac:dyDescent="0.25">
      <c r="D563" s="54"/>
    </row>
    <row r="564" spans="4:4" x14ac:dyDescent="0.25">
      <c r="D564" s="54"/>
    </row>
    <row r="565" spans="4:4" x14ac:dyDescent="0.25">
      <c r="D565" s="54"/>
    </row>
    <row r="566" spans="4:4" x14ac:dyDescent="0.25">
      <c r="D566" s="54"/>
    </row>
    <row r="567" spans="4:4" x14ac:dyDescent="0.25">
      <c r="D567" s="54"/>
    </row>
    <row r="568" spans="4:4" x14ac:dyDescent="0.25">
      <c r="D568" s="54"/>
    </row>
    <row r="569" spans="4:4" x14ac:dyDescent="0.25">
      <c r="D569" s="54"/>
    </row>
    <row r="570" spans="4:4" x14ac:dyDescent="0.25">
      <c r="D570" s="54"/>
    </row>
    <row r="571" spans="4:4" x14ac:dyDescent="0.25">
      <c r="D571" s="54"/>
    </row>
    <row r="572" spans="4:4" x14ac:dyDescent="0.25">
      <c r="D572" s="54"/>
    </row>
    <row r="573" spans="4:4" x14ac:dyDescent="0.25">
      <c r="D573" s="54"/>
    </row>
    <row r="574" spans="4:4" x14ac:dyDescent="0.25">
      <c r="D574" s="54"/>
    </row>
    <row r="575" spans="4:4" x14ac:dyDescent="0.25">
      <c r="D575" s="54"/>
    </row>
    <row r="576" spans="4:4" x14ac:dyDescent="0.25">
      <c r="D576" s="54"/>
    </row>
    <row r="577" spans="4:4" x14ac:dyDescent="0.25">
      <c r="D577" s="54"/>
    </row>
    <row r="578" spans="4:4" x14ac:dyDescent="0.25">
      <c r="D578" s="54"/>
    </row>
    <row r="579" spans="4:4" x14ac:dyDescent="0.25">
      <c r="D579" s="54"/>
    </row>
    <row r="580" spans="4:4" x14ac:dyDescent="0.25">
      <c r="D580" s="54"/>
    </row>
    <row r="581" spans="4:4" x14ac:dyDescent="0.25">
      <c r="D581" s="54"/>
    </row>
    <row r="582" spans="4:4" x14ac:dyDescent="0.25">
      <c r="D582" s="54"/>
    </row>
    <row r="583" spans="4:4" x14ac:dyDescent="0.25">
      <c r="D583" s="54"/>
    </row>
    <row r="584" spans="4:4" x14ac:dyDescent="0.25">
      <c r="D584" s="54"/>
    </row>
    <row r="585" spans="4:4" x14ac:dyDescent="0.25">
      <c r="D585" s="54"/>
    </row>
    <row r="586" spans="4:4" x14ac:dyDescent="0.25">
      <c r="D586" s="54"/>
    </row>
    <row r="587" spans="4:4" x14ac:dyDescent="0.25">
      <c r="D587" s="54"/>
    </row>
    <row r="588" spans="4:4" x14ac:dyDescent="0.25">
      <c r="D588" s="54"/>
    </row>
    <row r="589" spans="4:4" x14ac:dyDescent="0.25">
      <c r="D589" s="54"/>
    </row>
    <row r="590" spans="4:4" x14ac:dyDescent="0.25">
      <c r="D590" s="54"/>
    </row>
    <row r="591" spans="4:4" x14ac:dyDescent="0.25">
      <c r="D591" s="54"/>
    </row>
    <row r="592" spans="4:4" x14ac:dyDescent="0.25">
      <c r="D592" s="54"/>
    </row>
    <row r="593" spans="4:4" x14ac:dyDescent="0.25">
      <c r="D593" s="54"/>
    </row>
    <row r="594" spans="4:4" x14ac:dyDescent="0.25">
      <c r="D594" s="54"/>
    </row>
    <row r="595" spans="4:4" x14ac:dyDescent="0.25">
      <c r="D595" s="54"/>
    </row>
    <row r="596" spans="4:4" x14ac:dyDescent="0.25">
      <c r="D596" s="54"/>
    </row>
    <row r="597" spans="4:4" x14ac:dyDescent="0.25">
      <c r="D597" s="54"/>
    </row>
    <row r="598" spans="4:4" x14ac:dyDescent="0.25">
      <c r="D598" s="54"/>
    </row>
    <row r="599" spans="4:4" x14ac:dyDescent="0.25">
      <c r="D599" s="54"/>
    </row>
    <row r="600" spans="4:4" x14ac:dyDescent="0.25">
      <c r="D600" s="54"/>
    </row>
    <row r="601" spans="4:4" x14ac:dyDescent="0.25">
      <c r="D601" s="54"/>
    </row>
    <row r="602" spans="4:4" x14ac:dyDescent="0.25">
      <c r="D602" s="54"/>
    </row>
    <row r="603" spans="4:4" x14ac:dyDescent="0.25">
      <c r="D603" s="54"/>
    </row>
    <row r="604" spans="4:4" x14ac:dyDescent="0.25">
      <c r="D604" s="54"/>
    </row>
    <row r="605" spans="4:4" x14ac:dyDescent="0.25">
      <c r="D605" s="54"/>
    </row>
    <row r="606" spans="4:4" x14ac:dyDescent="0.25">
      <c r="D606" s="54"/>
    </row>
    <row r="607" spans="4:4" x14ac:dyDescent="0.25">
      <c r="D607" s="54"/>
    </row>
    <row r="608" spans="4:4" x14ac:dyDescent="0.25">
      <c r="D608" s="54"/>
    </row>
    <row r="609" spans="4:4" x14ac:dyDescent="0.25">
      <c r="D609" s="54"/>
    </row>
    <row r="610" spans="4:4" x14ac:dyDescent="0.25">
      <c r="D610" s="54"/>
    </row>
    <row r="611" spans="4:4" x14ac:dyDescent="0.25">
      <c r="D611" s="54"/>
    </row>
    <row r="612" spans="4:4" x14ac:dyDescent="0.25">
      <c r="D612" s="54"/>
    </row>
    <row r="613" spans="4:4" x14ac:dyDescent="0.25">
      <c r="D613" s="54"/>
    </row>
    <row r="614" spans="4:4" x14ac:dyDescent="0.25">
      <c r="D614" s="54"/>
    </row>
    <row r="615" spans="4:4" x14ac:dyDescent="0.25">
      <c r="D615" s="54"/>
    </row>
    <row r="616" spans="4:4" x14ac:dyDescent="0.25">
      <c r="D616" s="54"/>
    </row>
    <row r="617" spans="4:4" x14ac:dyDescent="0.25">
      <c r="D617" s="54"/>
    </row>
    <row r="618" spans="4:4" x14ac:dyDescent="0.25">
      <c r="D618" s="54"/>
    </row>
    <row r="619" spans="4:4" x14ac:dyDescent="0.25">
      <c r="D619" s="54"/>
    </row>
    <row r="620" spans="4:4" x14ac:dyDescent="0.25">
      <c r="D620" s="54"/>
    </row>
    <row r="621" spans="4:4" x14ac:dyDescent="0.25">
      <c r="D621" s="54"/>
    </row>
    <row r="622" spans="4:4" x14ac:dyDescent="0.25">
      <c r="D622" s="54"/>
    </row>
    <row r="623" spans="4:4" x14ac:dyDescent="0.25">
      <c r="D623" s="54"/>
    </row>
    <row r="624" spans="4:4" x14ac:dyDescent="0.25">
      <c r="D624" s="54"/>
    </row>
    <row r="625" spans="4:4" x14ac:dyDescent="0.25">
      <c r="D625" s="54"/>
    </row>
    <row r="626" spans="4:4" x14ac:dyDescent="0.25">
      <c r="D626" s="54"/>
    </row>
    <row r="627" spans="4:4" x14ac:dyDescent="0.25">
      <c r="D627" s="54"/>
    </row>
    <row r="628" spans="4:4" x14ac:dyDescent="0.25">
      <c r="D628" s="54"/>
    </row>
    <row r="629" spans="4:4" x14ac:dyDescent="0.25">
      <c r="D629" s="54"/>
    </row>
    <row r="630" spans="4:4" x14ac:dyDescent="0.25">
      <c r="D630" s="54"/>
    </row>
    <row r="631" spans="4:4" x14ac:dyDescent="0.25">
      <c r="D631" s="54"/>
    </row>
    <row r="632" spans="4:4" x14ac:dyDescent="0.25">
      <c r="D632" s="54"/>
    </row>
    <row r="633" spans="4:4" x14ac:dyDescent="0.25">
      <c r="D633" s="54"/>
    </row>
    <row r="634" spans="4:4" x14ac:dyDescent="0.25">
      <c r="D634" s="54"/>
    </row>
    <row r="635" spans="4:4" x14ac:dyDescent="0.25">
      <c r="D635" s="54"/>
    </row>
    <row r="636" spans="4:4" x14ac:dyDescent="0.25">
      <c r="D636" s="54"/>
    </row>
    <row r="637" spans="4:4" x14ac:dyDescent="0.25">
      <c r="D637" s="54"/>
    </row>
    <row r="638" spans="4:4" x14ac:dyDescent="0.25">
      <c r="D638" s="54"/>
    </row>
    <row r="639" spans="4:4" x14ac:dyDescent="0.25">
      <c r="D639" s="54"/>
    </row>
    <row r="640" spans="4:4" x14ac:dyDescent="0.25">
      <c r="D640" s="54"/>
    </row>
    <row r="641" spans="4:4" x14ac:dyDescent="0.25">
      <c r="D641" s="54"/>
    </row>
    <row r="642" spans="4:4" x14ac:dyDescent="0.25">
      <c r="D642" s="54"/>
    </row>
    <row r="643" spans="4:4" x14ac:dyDescent="0.25">
      <c r="D643" s="54"/>
    </row>
    <row r="644" spans="4:4" x14ac:dyDescent="0.25">
      <c r="D644" s="54"/>
    </row>
    <row r="645" spans="4:4" x14ac:dyDescent="0.25">
      <c r="D645" s="54"/>
    </row>
    <row r="646" spans="4:4" x14ac:dyDescent="0.25">
      <c r="D646" s="54"/>
    </row>
    <row r="647" spans="4:4" x14ac:dyDescent="0.25">
      <c r="D647" s="54"/>
    </row>
    <row r="648" spans="4:4" x14ac:dyDescent="0.25">
      <c r="D648" s="54"/>
    </row>
    <row r="649" spans="4:4" x14ac:dyDescent="0.25">
      <c r="D649" s="54"/>
    </row>
    <row r="650" spans="4:4" x14ac:dyDescent="0.25">
      <c r="D650" s="54"/>
    </row>
    <row r="651" spans="4:4" x14ac:dyDescent="0.25">
      <c r="D651" s="54"/>
    </row>
    <row r="652" spans="4:4" x14ac:dyDescent="0.25">
      <c r="D652" s="54"/>
    </row>
    <row r="653" spans="4:4" x14ac:dyDescent="0.25">
      <c r="D653" s="54"/>
    </row>
    <row r="654" spans="4:4" x14ac:dyDescent="0.25">
      <c r="D654" s="54"/>
    </row>
    <row r="655" spans="4:4" x14ac:dyDescent="0.25">
      <c r="D655" s="54"/>
    </row>
    <row r="656" spans="4:4" x14ac:dyDescent="0.25">
      <c r="D656" s="54"/>
    </row>
    <row r="657" spans="4:4" x14ac:dyDescent="0.25">
      <c r="D657" s="54"/>
    </row>
    <row r="658" spans="4:4" x14ac:dyDescent="0.25">
      <c r="D658" s="54"/>
    </row>
    <row r="659" spans="4:4" x14ac:dyDescent="0.25">
      <c r="D659" s="54"/>
    </row>
    <row r="660" spans="4:4" x14ac:dyDescent="0.25">
      <c r="D660" s="54"/>
    </row>
    <row r="661" spans="4:4" x14ac:dyDescent="0.25">
      <c r="D661" s="54"/>
    </row>
    <row r="662" spans="4:4" x14ac:dyDescent="0.25">
      <c r="D662" s="54"/>
    </row>
    <row r="663" spans="4:4" x14ac:dyDescent="0.25">
      <c r="D663" s="54"/>
    </row>
    <row r="664" spans="4:4" x14ac:dyDescent="0.25">
      <c r="D664" s="54"/>
    </row>
    <row r="665" spans="4:4" x14ac:dyDescent="0.25">
      <c r="D665" s="54"/>
    </row>
    <row r="666" spans="4:4" x14ac:dyDescent="0.25">
      <c r="D666" s="54"/>
    </row>
    <row r="667" spans="4:4" x14ac:dyDescent="0.25">
      <c r="D667" s="54"/>
    </row>
    <row r="668" spans="4:4" x14ac:dyDescent="0.25">
      <c r="D668" s="54"/>
    </row>
    <row r="669" spans="4:4" x14ac:dyDescent="0.25">
      <c r="D669" s="54"/>
    </row>
    <row r="670" spans="4:4" x14ac:dyDescent="0.25">
      <c r="D670" s="54"/>
    </row>
    <row r="671" spans="4:4" x14ac:dyDescent="0.25">
      <c r="D671" s="54"/>
    </row>
    <row r="672" spans="4:4" x14ac:dyDescent="0.25">
      <c r="D672" s="54"/>
    </row>
    <row r="673" spans="4:4" x14ac:dyDescent="0.25">
      <c r="D673" s="54"/>
    </row>
    <row r="674" spans="4:4" x14ac:dyDescent="0.25">
      <c r="D674" s="54"/>
    </row>
    <row r="675" spans="4:4" x14ac:dyDescent="0.25">
      <c r="D675" s="54"/>
    </row>
    <row r="676" spans="4:4" x14ac:dyDescent="0.25">
      <c r="D676" s="54"/>
    </row>
    <row r="677" spans="4:4" x14ac:dyDescent="0.25">
      <c r="D677" s="54"/>
    </row>
    <row r="678" spans="4:4" x14ac:dyDescent="0.25">
      <c r="D678" s="54"/>
    </row>
    <row r="679" spans="4:4" x14ac:dyDescent="0.25">
      <c r="D679" s="54"/>
    </row>
    <row r="680" spans="4:4" x14ac:dyDescent="0.25">
      <c r="D680" s="54"/>
    </row>
    <row r="681" spans="4:4" x14ac:dyDescent="0.25">
      <c r="D681" s="54"/>
    </row>
    <row r="682" spans="4:4" x14ac:dyDescent="0.25">
      <c r="D682" s="54"/>
    </row>
    <row r="683" spans="4:4" x14ac:dyDescent="0.25">
      <c r="D683" s="54"/>
    </row>
    <row r="684" spans="4:4" x14ac:dyDescent="0.25">
      <c r="D684" s="54"/>
    </row>
    <row r="685" spans="4:4" x14ac:dyDescent="0.25">
      <c r="D685" s="54"/>
    </row>
    <row r="686" spans="4:4" x14ac:dyDescent="0.25">
      <c r="D686" s="54"/>
    </row>
    <row r="687" spans="4:4" x14ac:dyDescent="0.25">
      <c r="D687" s="54"/>
    </row>
    <row r="688" spans="4:4" x14ac:dyDescent="0.25">
      <c r="D688" s="54"/>
    </row>
    <row r="689" spans="4:4" x14ac:dyDescent="0.25">
      <c r="D689" s="54"/>
    </row>
    <row r="690" spans="4:4" x14ac:dyDescent="0.25">
      <c r="D690" s="54"/>
    </row>
    <row r="691" spans="4:4" x14ac:dyDescent="0.25">
      <c r="D691" s="54"/>
    </row>
    <row r="692" spans="4:4" x14ac:dyDescent="0.25">
      <c r="D692" s="54"/>
    </row>
    <row r="693" spans="4:4" x14ac:dyDescent="0.25">
      <c r="D693" s="54"/>
    </row>
    <row r="694" spans="4:4" x14ac:dyDescent="0.25">
      <c r="D694" s="54"/>
    </row>
    <row r="695" spans="4:4" x14ac:dyDescent="0.25">
      <c r="D695" s="54"/>
    </row>
    <row r="696" spans="4:4" x14ac:dyDescent="0.25">
      <c r="D696" s="54"/>
    </row>
    <row r="697" spans="4:4" x14ac:dyDescent="0.25">
      <c r="D697" s="54"/>
    </row>
    <row r="698" spans="4:4" x14ac:dyDescent="0.25">
      <c r="D698" s="54"/>
    </row>
    <row r="699" spans="4:4" x14ac:dyDescent="0.25">
      <c r="D699" s="54"/>
    </row>
    <row r="700" spans="4:4" x14ac:dyDescent="0.25">
      <c r="D700" s="54"/>
    </row>
    <row r="701" spans="4:4" x14ac:dyDescent="0.25">
      <c r="D701" s="54"/>
    </row>
    <row r="702" spans="4:4" x14ac:dyDescent="0.25">
      <c r="D702" s="54"/>
    </row>
    <row r="703" spans="4:4" x14ac:dyDescent="0.25">
      <c r="D703" s="54"/>
    </row>
    <row r="704" spans="4:4" x14ac:dyDescent="0.25">
      <c r="D704" s="54"/>
    </row>
    <row r="705" spans="4:4" x14ac:dyDescent="0.25">
      <c r="D705" s="54"/>
    </row>
    <row r="706" spans="4:4" x14ac:dyDescent="0.25">
      <c r="D706" s="54"/>
    </row>
    <row r="707" spans="4:4" x14ac:dyDescent="0.25">
      <c r="D707" s="54"/>
    </row>
    <row r="708" spans="4:4" x14ac:dyDescent="0.25">
      <c r="D708" s="54"/>
    </row>
    <row r="709" spans="4:4" x14ac:dyDescent="0.25">
      <c r="D709" s="54"/>
    </row>
    <row r="710" spans="4:4" x14ac:dyDescent="0.25">
      <c r="D710" s="54"/>
    </row>
    <row r="711" spans="4:4" x14ac:dyDescent="0.25">
      <c r="D711" s="54"/>
    </row>
    <row r="712" spans="4:4" x14ac:dyDescent="0.25">
      <c r="D712" s="54"/>
    </row>
    <row r="713" spans="4:4" x14ac:dyDescent="0.25">
      <c r="D713" s="54"/>
    </row>
    <row r="714" spans="4:4" x14ac:dyDescent="0.25">
      <c r="D714" s="54"/>
    </row>
    <row r="715" spans="4:4" x14ac:dyDescent="0.25">
      <c r="D715" s="54"/>
    </row>
    <row r="716" spans="4:4" x14ac:dyDescent="0.25">
      <c r="D716" s="54"/>
    </row>
    <row r="717" spans="4:4" x14ac:dyDescent="0.25">
      <c r="D717" s="54"/>
    </row>
    <row r="718" spans="4:4" x14ac:dyDescent="0.25">
      <c r="D718" s="54"/>
    </row>
    <row r="719" spans="4:4" x14ac:dyDescent="0.25">
      <c r="D719" s="54"/>
    </row>
    <row r="720" spans="4:4" x14ac:dyDescent="0.25">
      <c r="D720" s="54"/>
    </row>
    <row r="721" spans="4:4" x14ac:dyDescent="0.25">
      <c r="D721" s="54"/>
    </row>
    <row r="722" spans="4:4" x14ac:dyDescent="0.25">
      <c r="D722" s="54"/>
    </row>
    <row r="723" spans="4:4" x14ac:dyDescent="0.25">
      <c r="D723" s="54"/>
    </row>
    <row r="724" spans="4:4" x14ac:dyDescent="0.25">
      <c r="D724" s="54"/>
    </row>
    <row r="725" spans="4:4" x14ac:dyDescent="0.25">
      <c r="D725" s="54"/>
    </row>
    <row r="726" spans="4:4" x14ac:dyDescent="0.25">
      <c r="D726" s="54"/>
    </row>
    <row r="727" spans="4:4" x14ac:dyDescent="0.25">
      <c r="D727" s="54"/>
    </row>
    <row r="728" spans="4:4" x14ac:dyDescent="0.25">
      <c r="D728" s="54"/>
    </row>
    <row r="729" spans="4:4" x14ac:dyDescent="0.25">
      <c r="D729" s="54"/>
    </row>
    <row r="730" spans="4:4" x14ac:dyDescent="0.25">
      <c r="D730" s="54"/>
    </row>
    <row r="731" spans="4:4" x14ac:dyDescent="0.25">
      <c r="D731" s="54"/>
    </row>
    <row r="732" spans="4:4" x14ac:dyDescent="0.25">
      <c r="D732" s="54"/>
    </row>
    <row r="733" spans="4:4" x14ac:dyDescent="0.25">
      <c r="D733" s="54"/>
    </row>
    <row r="734" spans="4:4" x14ac:dyDescent="0.25">
      <c r="D734" s="54"/>
    </row>
    <row r="735" spans="4:4" x14ac:dyDescent="0.25">
      <c r="D735" s="54"/>
    </row>
    <row r="736" spans="4:4" x14ac:dyDescent="0.25">
      <c r="D736" s="54"/>
    </row>
    <row r="737" spans="4:4" x14ac:dyDescent="0.25">
      <c r="D737" s="54"/>
    </row>
    <row r="738" spans="4:4" x14ac:dyDescent="0.25">
      <c r="D738" s="54"/>
    </row>
    <row r="739" spans="4:4" x14ac:dyDescent="0.25">
      <c r="D739" s="54"/>
    </row>
    <row r="740" spans="4:4" x14ac:dyDescent="0.25">
      <c r="D740" s="54"/>
    </row>
    <row r="741" spans="4:4" x14ac:dyDescent="0.25">
      <c r="D741" s="54"/>
    </row>
    <row r="742" spans="4:4" x14ac:dyDescent="0.25">
      <c r="D742" s="54"/>
    </row>
    <row r="743" spans="4:4" x14ac:dyDescent="0.25">
      <c r="D743" s="54"/>
    </row>
    <row r="744" spans="4:4" x14ac:dyDescent="0.25">
      <c r="D744" s="54"/>
    </row>
    <row r="745" spans="4:4" x14ac:dyDescent="0.25">
      <c r="D745" s="54"/>
    </row>
    <row r="746" spans="4:4" x14ac:dyDescent="0.25">
      <c r="D746" s="54"/>
    </row>
    <row r="747" spans="4:4" x14ac:dyDescent="0.25">
      <c r="D747" s="54"/>
    </row>
    <row r="748" spans="4:4" x14ac:dyDescent="0.25">
      <c r="D748" s="54"/>
    </row>
    <row r="749" spans="4:4" x14ac:dyDescent="0.25">
      <c r="D749" s="54"/>
    </row>
    <row r="750" spans="4:4" x14ac:dyDescent="0.25">
      <c r="D750" s="54"/>
    </row>
    <row r="751" spans="4:4" x14ac:dyDescent="0.25">
      <c r="D751" s="54"/>
    </row>
    <row r="752" spans="4:4" x14ac:dyDescent="0.25">
      <c r="D752" s="54"/>
    </row>
    <row r="753" spans="4:4" x14ac:dyDescent="0.25">
      <c r="D753" s="54"/>
    </row>
    <row r="754" spans="4:4" x14ac:dyDescent="0.25">
      <c r="D754" s="54"/>
    </row>
    <row r="755" spans="4:4" x14ac:dyDescent="0.25">
      <c r="D755" s="54"/>
    </row>
    <row r="756" spans="4:4" x14ac:dyDescent="0.25">
      <c r="D756" s="54"/>
    </row>
    <row r="757" spans="4:4" x14ac:dyDescent="0.25">
      <c r="D757" s="54"/>
    </row>
    <row r="758" spans="4:4" x14ac:dyDescent="0.25">
      <c r="D758" s="54"/>
    </row>
    <row r="759" spans="4:4" x14ac:dyDescent="0.25">
      <c r="D759" s="54"/>
    </row>
    <row r="760" spans="4:4" x14ac:dyDescent="0.25">
      <c r="D760" s="54"/>
    </row>
    <row r="761" spans="4:4" x14ac:dyDescent="0.25">
      <c r="D761" s="54"/>
    </row>
    <row r="762" spans="4:4" x14ac:dyDescent="0.25">
      <c r="D762" s="54"/>
    </row>
    <row r="763" spans="4:4" x14ac:dyDescent="0.25">
      <c r="D763" s="54"/>
    </row>
    <row r="764" spans="4:4" x14ac:dyDescent="0.25">
      <c r="D764" s="54"/>
    </row>
    <row r="765" spans="4:4" x14ac:dyDescent="0.25">
      <c r="D765" s="54"/>
    </row>
    <row r="766" spans="4:4" x14ac:dyDescent="0.25">
      <c r="D766" s="54"/>
    </row>
    <row r="767" spans="4:4" x14ac:dyDescent="0.25">
      <c r="D767" s="54"/>
    </row>
    <row r="768" spans="4:4" x14ac:dyDescent="0.25">
      <c r="D768" s="54"/>
    </row>
    <row r="769" spans="4:4" x14ac:dyDescent="0.25">
      <c r="D769" s="54"/>
    </row>
    <row r="770" spans="4:4" x14ac:dyDescent="0.25">
      <c r="D770" s="54"/>
    </row>
    <row r="771" spans="4:4" x14ac:dyDescent="0.25">
      <c r="D771" s="54"/>
    </row>
    <row r="772" spans="4:4" x14ac:dyDescent="0.25">
      <c r="D772" s="54"/>
    </row>
    <row r="773" spans="4:4" x14ac:dyDescent="0.25">
      <c r="D773" s="54"/>
    </row>
    <row r="774" spans="4:4" x14ac:dyDescent="0.25">
      <c r="D774" s="54"/>
    </row>
    <row r="775" spans="4:4" x14ac:dyDescent="0.25">
      <c r="D775" s="54"/>
    </row>
    <row r="776" spans="4:4" x14ac:dyDescent="0.25">
      <c r="D776" s="54"/>
    </row>
    <row r="777" spans="4:4" x14ac:dyDescent="0.25">
      <c r="D777" s="54"/>
    </row>
    <row r="778" spans="4:4" x14ac:dyDescent="0.25">
      <c r="D778" s="54"/>
    </row>
    <row r="779" spans="4:4" x14ac:dyDescent="0.25">
      <c r="D779" s="54"/>
    </row>
    <row r="780" spans="4:4" x14ac:dyDescent="0.25">
      <c r="D780" s="54"/>
    </row>
    <row r="781" spans="4:4" x14ac:dyDescent="0.25">
      <c r="D781" s="54"/>
    </row>
    <row r="782" spans="4:4" x14ac:dyDescent="0.25">
      <c r="D782" s="54"/>
    </row>
    <row r="783" spans="4:4" x14ac:dyDescent="0.25">
      <c r="D783" s="54"/>
    </row>
    <row r="784" spans="4:4" x14ac:dyDescent="0.25">
      <c r="D784" s="54"/>
    </row>
    <row r="785" spans="4:4" x14ac:dyDescent="0.25">
      <c r="D785" s="54"/>
    </row>
    <row r="786" spans="4:4" x14ac:dyDescent="0.25">
      <c r="D786" s="54"/>
    </row>
    <row r="787" spans="4:4" x14ac:dyDescent="0.25">
      <c r="D787" s="54"/>
    </row>
    <row r="788" spans="4:4" x14ac:dyDescent="0.25">
      <c r="D788" s="54"/>
    </row>
    <row r="789" spans="4:4" x14ac:dyDescent="0.25">
      <c r="D789" s="54"/>
    </row>
    <row r="790" spans="4:4" x14ac:dyDescent="0.25">
      <c r="D790" s="54"/>
    </row>
    <row r="791" spans="4:4" x14ac:dyDescent="0.25">
      <c r="D791" s="54"/>
    </row>
    <row r="792" spans="4:4" x14ac:dyDescent="0.25">
      <c r="D792" s="54"/>
    </row>
    <row r="793" spans="4:4" x14ac:dyDescent="0.25">
      <c r="D793" s="54"/>
    </row>
    <row r="794" spans="4:4" x14ac:dyDescent="0.25">
      <c r="D794" s="54"/>
    </row>
    <row r="795" spans="4:4" x14ac:dyDescent="0.25">
      <c r="D795" s="54"/>
    </row>
    <row r="796" spans="4:4" x14ac:dyDescent="0.25">
      <c r="D796" s="54"/>
    </row>
    <row r="797" spans="4:4" x14ac:dyDescent="0.25">
      <c r="D797" s="54"/>
    </row>
    <row r="798" spans="4:4" x14ac:dyDescent="0.25">
      <c r="D798" s="54"/>
    </row>
    <row r="799" spans="4:4" x14ac:dyDescent="0.25">
      <c r="D799" s="54"/>
    </row>
    <row r="800" spans="4:4" x14ac:dyDescent="0.25">
      <c r="D800" s="54"/>
    </row>
    <row r="801" spans="4:4" x14ac:dyDescent="0.25">
      <c r="D801" s="54"/>
    </row>
    <row r="802" spans="4:4" x14ac:dyDescent="0.25">
      <c r="D802" s="54"/>
    </row>
    <row r="803" spans="4:4" x14ac:dyDescent="0.25">
      <c r="D803" s="54"/>
    </row>
    <row r="804" spans="4:4" x14ac:dyDescent="0.25">
      <c r="D804" s="54"/>
    </row>
    <row r="805" spans="4:4" x14ac:dyDescent="0.25">
      <c r="D805" s="54"/>
    </row>
    <row r="806" spans="4:4" x14ac:dyDescent="0.25">
      <c r="D806" s="54"/>
    </row>
    <row r="807" spans="4:4" x14ac:dyDescent="0.25">
      <c r="D807" s="54"/>
    </row>
    <row r="808" spans="4:4" x14ac:dyDescent="0.25">
      <c r="D808" s="54"/>
    </row>
    <row r="809" spans="4:4" x14ac:dyDescent="0.25">
      <c r="D809" s="54"/>
    </row>
    <row r="810" spans="4:4" x14ac:dyDescent="0.25">
      <c r="D810" s="54"/>
    </row>
    <row r="811" spans="4:4" x14ac:dyDescent="0.25">
      <c r="D811" s="54"/>
    </row>
    <row r="812" spans="4:4" x14ac:dyDescent="0.25">
      <c r="D812" s="54"/>
    </row>
    <row r="813" spans="4:4" x14ac:dyDescent="0.25">
      <c r="D813" s="54"/>
    </row>
    <row r="814" spans="4:4" x14ac:dyDescent="0.25">
      <c r="D814" s="54"/>
    </row>
    <row r="815" spans="4:4" x14ac:dyDescent="0.25">
      <c r="D815" s="54"/>
    </row>
    <row r="816" spans="4:4" x14ac:dyDescent="0.25">
      <c r="D816" s="54"/>
    </row>
    <row r="817" spans="4:4" x14ac:dyDescent="0.25">
      <c r="D817" s="54"/>
    </row>
    <row r="818" spans="4:4" x14ac:dyDescent="0.25">
      <c r="D818" s="54"/>
    </row>
    <row r="819" spans="4:4" x14ac:dyDescent="0.25">
      <c r="D819" s="54"/>
    </row>
    <row r="820" spans="4:4" x14ac:dyDescent="0.25">
      <c r="D820" s="54"/>
    </row>
    <row r="821" spans="4:4" x14ac:dyDescent="0.25">
      <c r="D821" s="54"/>
    </row>
    <row r="822" spans="4:4" x14ac:dyDescent="0.25">
      <c r="D822" s="54"/>
    </row>
    <row r="823" spans="4:4" x14ac:dyDescent="0.25">
      <c r="D823" s="54"/>
    </row>
    <row r="824" spans="4:4" x14ac:dyDescent="0.25">
      <c r="D824" s="54"/>
    </row>
    <row r="825" spans="4:4" x14ac:dyDescent="0.25">
      <c r="D825" s="54"/>
    </row>
    <row r="826" spans="4:4" x14ac:dyDescent="0.25">
      <c r="D826" s="54"/>
    </row>
    <row r="827" spans="4:4" x14ac:dyDescent="0.25">
      <c r="D827" s="54"/>
    </row>
    <row r="828" spans="4:4" x14ac:dyDescent="0.25">
      <c r="D828" s="54"/>
    </row>
    <row r="829" spans="4:4" x14ac:dyDescent="0.25">
      <c r="D829" s="54"/>
    </row>
    <row r="830" spans="4:4" x14ac:dyDescent="0.25">
      <c r="D830" s="54"/>
    </row>
    <row r="831" spans="4:4" x14ac:dyDescent="0.25">
      <c r="D831" s="54"/>
    </row>
    <row r="832" spans="4:4" x14ac:dyDescent="0.25">
      <c r="D832" s="54"/>
    </row>
    <row r="833" spans="4:4" x14ac:dyDescent="0.25">
      <c r="D833" s="54"/>
    </row>
    <row r="834" spans="4:4" x14ac:dyDescent="0.25">
      <c r="D834" s="54"/>
    </row>
    <row r="835" spans="4:4" x14ac:dyDescent="0.25">
      <c r="D835" s="54"/>
    </row>
    <row r="836" spans="4:4" x14ac:dyDescent="0.25">
      <c r="D836" s="54"/>
    </row>
    <row r="837" spans="4:4" x14ac:dyDescent="0.25">
      <c r="D837" s="54"/>
    </row>
    <row r="838" spans="4:4" x14ac:dyDescent="0.25">
      <c r="D838" s="54"/>
    </row>
    <row r="839" spans="4:4" x14ac:dyDescent="0.25">
      <c r="D839" s="54"/>
    </row>
    <row r="840" spans="4:4" x14ac:dyDescent="0.25">
      <c r="D840" s="54"/>
    </row>
    <row r="841" spans="4:4" x14ac:dyDescent="0.25">
      <c r="D841" s="54"/>
    </row>
    <row r="842" spans="4:4" x14ac:dyDescent="0.25">
      <c r="D842" s="54"/>
    </row>
    <row r="843" spans="4:4" x14ac:dyDescent="0.25">
      <c r="D843" s="54"/>
    </row>
    <row r="844" spans="4:4" x14ac:dyDescent="0.25">
      <c r="D844" s="54"/>
    </row>
    <row r="845" spans="4:4" x14ac:dyDescent="0.25">
      <c r="D845" s="54"/>
    </row>
    <row r="846" spans="4:4" x14ac:dyDescent="0.25">
      <c r="D846" s="54"/>
    </row>
    <row r="847" spans="4:4" x14ac:dyDescent="0.25">
      <c r="D847" s="54"/>
    </row>
    <row r="848" spans="4:4" x14ac:dyDescent="0.25">
      <c r="D848" s="54"/>
    </row>
    <row r="849" spans="4:4" x14ac:dyDescent="0.25">
      <c r="D849" s="54"/>
    </row>
    <row r="850" spans="4:4" x14ac:dyDescent="0.25">
      <c r="D850" s="54"/>
    </row>
    <row r="851" spans="4:4" x14ac:dyDescent="0.25">
      <c r="D851" s="54"/>
    </row>
    <row r="852" spans="4:4" x14ac:dyDescent="0.25">
      <c r="D852" s="54"/>
    </row>
    <row r="853" spans="4:4" x14ac:dyDescent="0.25">
      <c r="D853" s="54"/>
    </row>
    <row r="854" spans="4:4" x14ac:dyDescent="0.25">
      <c r="D854" s="54"/>
    </row>
    <row r="855" spans="4:4" x14ac:dyDescent="0.25">
      <c r="D855" s="54"/>
    </row>
    <row r="856" spans="4:4" x14ac:dyDescent="0.25">
      <c r="D856" s="54"/>
    </row>
    <row r="857" spans="4:4" x14ac:dyDescent="0.25">
      <c r="D857" s="54"/>
    </row>
    <row r="858" spans="4:4" x14ac:dyDescent="0.25">
      <c r="D858" s="54"/>
    </row>
    <row r="859" spans="4:4" x14ac:dyDescent="0.25">
      <c r="D859" s="54"/>
    </row>
    <row r="860" spans="4:4" x14ac:dyDescent="0.25">
      <c r="D860" s="54"/>
    </row>
    <row r="861" spans="4:4" x14ac:dyDescent="0.25">
      <c r="D861" s="54"/>
    </row>
    <row r="862" spans="4:4" x14ac:dyDescent="0.25">
      <c r="D862" s="54"/>
    </row>
    <row r="863" spans="4:4" x14ac:dyDescent="0.25">
      <c r="D863" s="54"/>
    </row>
    <row r="864" spans="4:4" x14ac:dyDescent="0.25">
      <c r="D864" s="54"/>
    </row>
    <row r="865" spans="4:4" x14ac:dyDescent="0.25">
      <c r="D865" s="54"/>
    </row>
    <row r="866" spans="4:4" x14ac:dyDescent="0.25">
      <c r="D866" s="54"/>
    </row>
    <row r="867" spans="4:4" x14ac:dyDescent="0.25">
      <c r="D867" s="54"/>
    </row>
    <row r="868" spans="4:4" x14ac:dyDescent="0.25">
      <c r="D868" s="54"/>
    </row>
    <row r="869" spans="4:4" x14ac:dyDescent="0.25">
      <c r="D869" s="54"/>
    </row>
    <row r="870" spans="4:4" x14ac:dyDescent="0.25">
      <c r="D870" s="54"/>
    </row>
    <row r="871" spans="4:4" x14ac:dyDescent="0.25">
      <c r="D871" s="54"/>
    </row>
    <row r="872" spans="4:4" x14ac:dyDescent="0.25">
      <c r="D872" s="54"/>
    </row>
    <row r="873" spans="4:4" x14ac:dyDescent="0.25">
      <c r="D873" s="54"/>
    </row>
    <row r="874" spans="4:4" x14ac:dyDescent="0.25">
      <c r="D874" s="54"/>
    </row>
    <row r="875" spans="4:4" x14ac:dyDescent="0.25">
      <c r="D875" s="54"/>
    </row>
    <row r="876" spans="4:4" x14ac:dyDescent="0.25">
      <c r="D876" s="54"/>
    </row>
    <row r="877" spans="4:4" x14ac:dyDescent="0.25">
      <c r="D877" s="54"/>
    </row>
    <row r="878" spans="4:4" x14ac:dyDescent="0.25">
      <c r="D878" s="54"/>
    </row>
    <row r="879" spans="4:4" x14ac:dyDescent="0.25">
      <c r="D879" s="54"/>
    </row>
    <row r="880" spans="4:4" x14ac:dyDescent="0.25">
      <c r="D880" s="54"/>
    </row>
    <row r="881" spans="4:4" x14ac:dyDescent="0.25">
      <c r="D881" s="54"/>
    </row>
    <row r="882" spans="4:4" x14ac:dyDescent="0.25">
      <c r="D882" s="54"/>
    </row>
    <row r="883" spans="4:4" x14ac:dyDescent="0.25">
      <c r="D883" s="54"/>
    </row>
    <row r="884" spans="4:4" x14ac:dyDescent="0.25">
      <c r="D884" s="54"/>
    </row>
    <row r="885" spans="4:4" x14ac:dyDescent="0.25">
      <c r="D885" s="54"/>
    </row>
    <row r="886" spans="4:4" x14ac:dyDescent="0.25">
      <c r="D886" s="54"/>
    </row>
    <row r="887" spans="4:4" x14ac:dyDescent="0.25">
      <c r="D887" s="54"/>
    </row>
    <row r="888" spans="4:4" x14ac:dyDescent="0.25">
      <c r="D888" s="54"/>
    </row>
    <row r="889" spans="4:4" x14ac:dyDescent="0.25">
      <c r="D889" s="54"/>
    </row>
    <row r="890" spans="4:4" x14ac:dyDescent="0.25">
      <c r="D890" s="54"/>
    </row>
    <row r="891" spans="4:4" x14ac:dyDescent="0.25">
      <c r="D891" s="54"/>
    </row>
    <row r="892" spans="4:4" x14ac:dyDescent="0.25">
      <c r="D892" s="54"/>
    </row>
    <row r="893" spans="4:4" x14ac:dyDescent="0.25">
      <c r="D893" s="54"/>
    </row>
    <row r="894" spans="4:4" x14ac:dyDescent="0.25">
      <c r="D894" s="54"/>
    </row>
    <row r="895" spans="4:4" x14ac:dyDescent="0.25">
      <c r="D895" s="54"/>
    </row>
    <row r="896" spans="4:4" x14ac:dyDescent="0.25">
      <c r="D896" s="54"/>
    </row>
    <row r="897" spans="4:4" x14ac:dyDescent="0.25">
      <c r="D897" s="54"/>
    </row>
    <row r="898" spans="4:4" x14ac:dyDescent="0.25">
      <c r="D898" s="54"/>
    </row>
    <row r="899" spans="4:4" x14ac:dyDescent="0.25">
      <c r="D899" s="54"/>
    </row>
    <row r="900" spans="4:4" x14ac:dyDescent="0.25">
      <c r="D900" s="54"/>
    </row>
    <row r="901" spans="4:4" x14ac:dyDescent="0.25">
      <c r="D901" s="54"/>
    </row>
    <row r="902" spans="4:4" x14ac:dyDescent="0.25">
      <c r="D902" s="54"/>
    </row>
    <row r="903" spans="4:4" x14ac:dyDescent="0.25">
      <c r="D903" s="54"/>
    </row>
    <row r="904" spans="4:4" x14ac:dyDescent="0.25">
      <c r="D904" s="54"/>
    </row>
    <row r="905" spans="4:4" x14ac:dyDescent="0.25">
      <c r="D905" s="54"/>
    </row>
    <row r="906" spans="4:4" x14ac:dyDescent="0.25">
      <c r="D906" s="54"/>
    </row>
    <row r="907" spans="4:4" x14ac:dyDescent="0.25">
      <c r="D907" s="54"/>
    </row>
    <row r="908" spans="4:4" x14ac:dyDescent="0.25">
      <c r="D908" s="54"/>
    </row>
    <row r="909" spans="4:4" x14ac:dyDescent="0.25">
      <c r="D909" s="54"/>
    </row>
    <row r="910" spans="4:4" x14ac:dyDescent="0.25">
      <c r="D910" s="54"/>
    </row>
    <row r="911" spans="4:4" x14ac:dyDescent="0.25">
      <c r="D911" s="54"/>
    </row>
    <row r="912" spans="4:4" x14ac:dyDescent="0.25">
      <c r="D912" s="54"/>
    </row>
    <row r="913" spans="4:4" x14ac:dyDescent="0.25">
      <c r="D913" s="54"/>
    </row>
    <row r="914" spans="4:4" x14ac:dyDescent="0.25">
      <c r="D914" s="54"/>
    </row>
    <row r="915" spans="4:4" x14ac:dyDescent="0.25">
      <c r="D915" s="54"/>
    </row>
    <row r="916" spans="4:4" x14ac:dyDescent="0.25">
      <c r="D916" s="54"/>
    </row>
    <row r="917" spans="4:4" x14ac:dyDescent="0.25">
      <c r="D917" s="54"/>
    </row>
    <row r="918" spans="4:4" x14ac:dyDescent="0.25">
      <c r="D918" s="54"/>
    </row>
    <row r="919" spans="4:4" x14ac:dyDescent="0.25">
      <c r="D919" s="54"/>
    </row>
    <row r="920" spans="4:4" x14ac:dyDescent="0.25">
      <c r="D920" s="54"/>
    </row>
    <row r="921" spans="4:4" x14ac:dyDescent="0.25">
      <c r="D921" s="54"/>
    </row>
    <row r="922" spans="4:4" x14ac:dyDescent="0.25">
      <c r="D922" s="54"/>
    </row>
    <row r="923" spans="4:4" x14ac:dyDescent="0.25">
      <c r="D923" s="54"/>
    </row>
    <row r="924" spans="4:4" x14ac:dyDescent="0.25">
      <c r="D924" s="54"/>
    </row>
    <row r="925" spans="4:4" x14ac:dyDescent="0.25">
      <c r="D925" s="54"/>
    </row>
    <row r="926" spans="4:4" x14ac:dyDescent="0.25">
      <c r="D926" s="54"/>
    </row>
    <row r="927" spans="4:4" x14ac:dyDescent="0.25">
      <c r="D927" s="54"/>
    </row>
    <row r="928" spans="4:4" x14ac:dyDescent="0.25">
      <c r="D928" s="54"/>
    </row>
    <row r="929" spans="4:4" x14ac:dyDescent="0.25">
      <c r="D929" s="54"/>
    </row>
    <row r="930" spans="4:4" x14ac:dyDescent="0.25">
      <c r="D930" s="54"/>
    </row>
    <row r="931" spans="4:4" x14ac:dyDescent="0.25">
      <c r="D931" s="54"/>
    </row>
    <row r="932" spans="4:4" x14ac:dyDescent="0.25">
      <c r="D932" s="54"/>
    </row>
    <row r="933" spans="4:4" x14ac:dyDescent="0.25">
      <c r="D933" s="54"/>
    </row>
    <row r="934" spans="4:4" x14ac:dyDescent="0.25">
      <c r="D934" s="54"/>
    </row>
    <row r="935" spans="4:4" x14ac:dyDescent="0.25">
      <c r="D935" s="54"/>
    </row>
    <row r="936" spans="4:4" x14ac:dyDescent="0.25">
      <c r="D936" s="54"/>
    </row>
    <row r="937" spans="4:4" x14ac:dyDescent="0.25">
      <c r="D937" s="54"/>
    </row>
    <row r="938" spans="4:4" x14ac:dyDescent="0.25">
      <c r="D938" s="54"/>
    </row>
    <row r="939" spans="4:4" x14ac:dyDescent="0.25">
      <c r="D939" s="54"/>
    </row>
    <row r="940" spans="4:4" x14ac:dyDescent="0.25">
      <c r="D940" s="54"/>
    </row>
    <row r="941" spans="4:4" x14ac:dyDescent="0.25">
      <c r="D941" s="54"/>
    </row>
    <row r="942" spans="4:4" x14ac:dyDescent="0.25">
      <c r="D942" s="54"/>
    </row>
    <row r="943" spans="4:4" x14ac:dyDescent="0.25">
      <c r="D943" s="54"/>
    </row>
    <row r="944" spans="4:4" x14ac:dyDescent="0.25">
      <c r="D944" s="54"/>
    </row>
    <row r="945" spans="4:4" x14ac:dyDescent="0.25">
      <c r="D945" s="54"/>
    </row>
    <row r="946" spans="4:4" x14ac:dyDescent="0.25">
      <c r="D946" s="54"/>
    </row>
    <row r="947" spans="4:4" x14ac:dyDescent="0.25">
      <c r="D947" s="54"/>
    </row>
    <row r="948" spans="4:4" x14ac:dyDescent="0.25">
      <c r="D948" s="54"/>
    </row>
    <row r="949" spans="4:4" x14ac:dyDescent="0.25">
      <c r="D949" s="54"/>
    </row>
    <row r="950" spans="4:4" x14ac:dyDescent="0.25">
      <c r="D950" s="54"/>
    </row>
    <row r="951" spans="4:4" x14ac:dyDescent="0.25">
      <c r="D951" s="54"/>
    </row>
    <row r="952" spans="4:4" x14ac:dyDescent="0.25">
      <c r="D952" s="54"/>
    </row>
    <row r="953" spans="4:4" x14ac:dyDescent="0.25">
      <c r="D953" s="54"/>
    </row>
    <row r="954" spans="4:4" x14ac:dyDescent="0.25">
      <c r="D954" s="54"/>
    </row>
    <row r="955" spans="4:4" x14ac:dyDescent="0.25">
      <c r="D955" s="54"/>
    </row>
    <row r="956" spans="4:4" x14ac:dyDescent="0.25">
      <c r="D956" s="54"/>
    </row>
    <row r="957" spans="4:4" x14ac:dyDescent="0.25">
      <c r="D957" s="54"/>
    </row>
    <row r="958" spans="4:4" x14ac:dyDescent="0.25">
      <c r="D958" s="54"/>
    </row>
    <row r="959" spans="4:4" x14ac:dyDescent="0.25">
      <c r="D959" s="54"/>
    </row>
    <row r="960" spans="4:4" x14ac:dyDescent="0.25">
      <c r="D960" s="54"/>
    </row>
    <row r="961" spans="4:4" x14ac:dyDescent="0.25">
      <c r="D961" s="54"/>
    </row>
    <row r="962" spans="4:4" x14ac:dyDescent="0.25">
      <c r="D962" s="54"/>
    </row>
    <row r="963" spans="4:4" x14ac:dyDescent="0.25">
      <c r="D963" s="54"/>
    </row>
    <row r="964" spans="4:4" x14ac:dyDescent="0.25">
      <c r="D964" s="54"/>
    </row>
    <row r="965" spans="4:4" x14ac:dyDescent="0.25">
      <c r="D965" s="54"/>
    </row>
    <row r="966" spans="4:4" x14ac:dyDescent="0.25">
      <c r="D966" s="54"/>
    </row>
    <row r="967" spans="4:4" x14ac:dyDescent="0.25">
      <c r="D967" s="54"/>
    </row>
    <row r="968" spans="4:4" x14ac:dyDescent="0.25">
      <c r="D968" s="54"/>
    </row>
    <row r="969" spans="4:4" x14ac:dyDescent="0.25">
      <c r="D969" s="54"/>
    </row>
    <row r="970" spans="4:4" x14ac:dyDescent="0.25">
      <c r="D970" s="54"/>
    </row>
    <row r="971" spans="4:4" x14ac:dyDescent="0.25">
      <c r="D971" s="54"/>
    </row>
    <row r="972" spans="4:4" x14ac:dyDescent="0.25">
      <c r="D972" s="54"/>
    </row>
    <row r="973" spans="4:4" x14ac:dyDescent="0.25">
      <c r="D973" s="54"/>
    </row>
    <row r="974" spans="4:4" x14ac:dyDescent="0.25">
      <c r="D974" s="54"/>
    </row>
    <row r="975" spans="4:4" x14ac:dyDescent="0.25">
      <c r="D975" s="54"/>
    </row>
    <row r="976" spans="4:4" x14ac:dyDescent="0.25">
      <c r="D976" s="54"/>
    </row>
    <row r="977" spans="4:4" x14ac:dyDescent="0.25">
      <c r="D977" s="54"/>
    </row>
    <row r="978" spans="4:4" x14ac:dyDescent="0.25">
      <c r="D978" s="54"/>
    </row>
    <row r="979" spans="4:4" x14ac:dyDescent="0.25">
      <c r="D979" s="54"/>
    </row>
    <row r="980" spans="4:4" x14ac:dyDescent="0.25">
      <c r="D980" s="54"/>
    </row>
    <row r="981" spans="4:4" x14ac:dyDescent="0.25">
      <c r="D981" s="54"/>
    </row>
    <row r="982" spans="4:4" x14ac:dyDescent="0.25">
      <c r="D982" s="54"/>
    </row>
    <row r="983" spans="4:4" x14ac:dyDescent="0.25">
      <c r="D983" s="54"/>
    </row>
    <row r="984" spans="4:4" x14ac:dyDescent="0.25">
      <c r="D984" s="54"/>
    </row>
    <row r="985" spans="4:4" x14ac:dyDescent="0.25">
      <c r="D985" s="54"/>
    </row>
    <row r="986" spans="4:4" x14ac:dyDescent="0.25">
      <c r="D986" s="54"/>
    </row>
    <row r="987" spans="4:4" x14ac:dyDescent="0.25">
      <c r="D987" s="54"/>
    </row>
    <row r="988" spans="4:4" x14ac:dyDescent="0.25">
      <c r="D988" s="54"/>
    </row>
    <row r="989" spans="4:4" x14ac:dyDescent="0.25">
      <c r="D989" s="54"/>
    </row>
    <row r="990" spans="4:4" x14ac:dyDescent="0.25">
      <c r="D990" s="54"/>
    </row>
    <row r="991" spans="4:4" x14ac:dyDescent="0.25">
      <c r="D991" s="54"/>
    </row>
    <row r="992" spans="4:4" x14ac:dyDescent="0.25">
      <c r="D992" s="54"/>
    </row>
    <row r="993" spans="4:4" x14ac:dyDescent="0.25">
      <c r="D993" s="54"/>
    </row>
    <row r="994" spans="4:4" x14ac:dyDescent="0.25">
      <c r="D994" s="54"/>
    </row>
    <row r="995" spans="4:4" x14ac:dyDescent="0.25">
      <c r="D995" s="54"/>
    </row>
    <row r="996" spans="4:4" x14ac:dyDescent="0.25">
      <c r="D996" s="54"/>
    </row>
    <row r="997" spans="4:4" x14ac:dyDescent="0.25">
      <c r="D997" s="54"/>
    </row>
    <row r="998" spans="4:4" x14ac:dyDescent="0.25">
      <c r="D998" s="54"/>
    </row>
    <row r="999" spans="4:4" x14ac:dyDescent="0.25">
      <c r="D999" s="54"/>
    </row>
    <row r="1000" spans="4:4" x14ac:dyDescent="0.25">
      <c r="D1000" s="54"/>
    </row>
    <row r="1001" spans="4:4" x14ac:dyDescent="0.25">
      <c r="D1001" s="54"/>
    </row>
    <row r="1002" spans="4:4" x14ac:dyDescent="0.25">
      <c r="D1002" s="54"/>
    </row>
    <row r="1003" spans="4:4" x14ac:dyDescent="0.25">
      <c r="D1003" s="54"/>
    </row>
    <row r="1004" spans="4:4" x14ac:dyDescent="0.25">
      <c r="D1004" s="54"/>
    </row>
    <row r="1005" spans="4:4" x14ac:dyDescent="0.25">
      <c r="D1005" s="54"/>
    </row>
    <row r="1006" spans="4:4" x14ac:dyDescent="0.25">
      <c r="D1006" s="54"/>
    </row>
    <row r="1007" spans="4:4" x14ac:dyDescent="0.25">
      <c r="D1007" s="54"/>
    </row>
    <row r="1008" spans="4:4" x14ac:dyDescent="0.25">
      <c r="D1008" s="54"/>
    </row>
    <row r="1009" spans="4:4" x14ac:dyDescent="0.25">
      <c r="D1009" s="54"/>
    </row>
    <row r="1010" spans="4:4" x14ac:dyDescent="0.25">
      <c r="D1010" s="54"/>
    </row>
    <row r="1011" spans="4:4" x14ac:dyDescent="0.25">
      <c r="D1011" s="54"/>
    </row>
    <row r="1012" spans="4:4" x14ac:dyDescent="0.25">
      <c r="D1012" s="54"/>
    </row>
    <row r="1013" spans="4:4" x14ac:dyDescent="0.25">
      <c r="D1013" s="54"/>
    </row>
    <row r="1014" spans="4:4" x14ac:dyDescent="0.25">
      <c r="D1014" s="54"/>
    </row>
    <row r="1015" spans="4:4" x14ac:dyDescent="0.25">
      <c r="D1015" s="54"/>
    </row>
    <row r="1016" spans="4:4" x14ac:dyDescent="0.25">
      <c r="D1016" s="54"/>
    </row>
    <row r="1017" spans="4:4" x14ac:dyDescent="0.25">
      <c r="D1017" s="54"/>
    </row>
    <row r="1018" spans="4:4" x14ac:dyDescent="0.25">
      <c r="D1018" s="54"/>
    </row>
    <row r="1019" spans="4:4" x14ac:dyDescent="0.25">
      <c r="D1019" s="54"/>
    </row>
    <row r="1020" spans="4:4" x14ac:dyDescent="0.25">
      <c r="D1020" s="54"/>
    </row>
    <row r="1021" spans="4:4" x14ac:dyDescent="0.25">
      <c r="D1021" s="54"/>
    </row>
    <row r="1022" spans="4:4" x14ac:dyDescent="0.25">
      <c r="D1022" s="54"/>
    </row>
    <row r="1023" spans="4:4" x14ac:dyDescent="0.25">
      <c r="D1023" s="54"/>
    </row>
    <row r="1024" spans="4:4" x14ac:dyDescent="0.25">
      <c r="D1024" s="54"/>
    </row>
    <row r="1025" spans="4:4" x14ac:dyDescent="0.25">
      <c r="D1025" s="54"/>
    </row>
    <row r="1026" spans="4:4" x14ac:dyDescent="0.25">
      <c r="D1026" s="54"/>
    </row>
    <row r="1027" spans="4:4" x14ac:dyDescent="0.25">
      <c r="D1027" s="54"/>
    </row>
    <row r="1028" spans="4:4" x14ac:dyDescent="0.25">
      <c r="D1028" s="54"/>
    </row>
    <row r="1029" spans="4:4" x14ac:dyDescent="0.25">
      <c r="D1029" s="54"/>
    </row>
    <row r="1030" spans="4:4" x14ac:dyDescent="0.25">
      <c r="D1030" s="54"/>
    </row>
    <row r="1031" spans="4:4" x14ac:dyDescent="0.25">
      <c r="D1031" s="54"/>
    </row>
    <row r="1032" spans="4:4" x14ac:dyDescent="0.25">
      <c r="D1032" s="54"/>
    </row>
    <row r="1033" spans="4:4" x14ac:dyDescent="0.25">
      <c r="D1033" s="54"/>
    </row>
    <row r="1034" spans="4:4" x14ac:dyDescent="0.25">
      <c r="D1034" s="54"/>
    </row>
    <row r="1035" spans="4:4" x14ac:dyDescent="0.25">
      <c r="D1035" s="54"/>
    </row>
    <row r="1036" spans="4:4" x14ac:dyDescent="0.25">
      <c r="D1036" s="54"/>
    </row>
    <row r="1037" spans="4:4" x14ac:dyDescent="0.25">
      <c r="D1037" s="54"/>
    </row>
    <row r="1038" spans="4:4" x14ac:dyDescent="0.25">
      <c r="D1038" s="54"/>
    </row>
    <row r="1039" spans="4:4" x14ac:dyDescent="0.25">
      <c r="D1039" s="54"/>
    </row>
    <row r="1040" spans="4:4" x14ac:dyDescent="0.25">
      <c r="D1040" s="54"/>
    </row>
    <row r="1041" spans="4:4" x14ac:dyDescent="0.25">
      <c r="D1041" s="54"/>
    </row>
    <row r="1042" spans="4:4" x14ac:dyDescent="0.25">
      <c r="D1042" s="54"/>
    </row>
    <row r="1043" spans="4:4" x14ac:dyDescent="0.25">
      <c r="D1043" s="54"/>
    </row>
    <row r="1044" spans="4:4" x14ac:dyDescent="0.25">
      <c r="D1044" s="54"/>
    </row>
    <row r="1045" spans="4:4" x14ac:dyDescent="0.25">
      <c r="D1045" s="54"/>
    </row>
    <row r="1046" spans="4:4" x14ac:dyDescent="0.25">
      <c r="D1046" s="54"/>
    </row>
    <row r="1047" spans="4:4" x14ac:dyDescent="0.25">
      <c r="D1047" s="54"/>
    </row>
    <row r="1048" spans="4:4" x14ac:dyDescent="0.25">
      <c r="D1048" s="54"/>
    </row>
    <row r="1049" spans="4:4" x14ac:dyDescent="0.25">
      <c r="D1049" s="54"/>
    </row>
    <row r="1050" spans="4:4" x14ac:dyDescent="0.25">
      <c r="D1050" s="54"/>
    </row>
    <row r="1051" spans="4:4" x14ac:dyDescent="0.25">
      <c r="D1051" s="54"/>
    </row>
    <row r="1052" spans="4:4" x14ac:dyDescent="0.25">
      <c r="D1052" s="54"/>
    </row>
    <row r="1053" spans="4:4" x14ac:dyDescent="0.25">
      <c r="D1053" s="54"/>
    </row>
    <row r="1054" spans="4:4" x14ac:dyDescent="0.25">
      <c r="D1054" s="54"/>
    </row>
    <row r="1055" spans="4:4" x14ac:dyDescent="0.25">
      <c r="D1055" s="54"/>
    </row>
    <row r="1056" spans="4:4" x14ac:dyDescent="0.25">
      <c r="D1056" s="54"/>
    </row>
    <row r="1057" spans="4:4" x14ac:dyDescent="0.25">
      <c r="D1057" s="54"/>
    </row>
    <row r="1058" spans="4:4" x14ac:dyDescent="0.25">
      <c r="D1058" s="54"/>
    </row>
    <row r="1059" spans="4:4" x14ac:dyDescent="0.25">
      <c r="D1059" s="54"/>
    </row>
    <row r="1060" spans="4:4" x14ac:dyDescent="0.25">
      <c r="D1060" s="54"/>
    </row>
    <row r="1061" spans="4:4" x14ac:dyDescent="0.25">
      <c r="D1061" s="54"/>
    </row>
    <row r="1062" spans="4:4" x14ac:dyDescent="0.25">
      <c r="D1062" s="54"/>
    </row>
    <row r="1063" spans="4:4" x14ac:dyDescent="0.25">
      <c r="D1063" s="54"/>
    </row>
    <row r="1064" spans="4:4" x14ac:dyDescent="0.25">
      <c r="D1064" s="54"/>
    </row>
    <row r="1065" spans="4:4" x14ac:dyDescent="0.25">
      <c r="D1065" s="54"/>
    </row>
    <row r="1066" spans="4:4" x14ac:dyDescent="0.25">
      <c r="D1066" s="54"/>
    </row>
    <row r="1067" spans="4:4" x14ac:dyDescent="0.25">
      <c r="D1067" s="54"/>
    </row>
    <row r="1068" spans="4:4" x14ac:dyDescent="0.25">
      <c r="D1068" s="54"/>
    </row>
    <row r="1069" spans="4:4" x14ac:dyDescent="0.25">
      <c r="D1069" s="54"/>
    </row>
    <row r="1070" spans="4:4" x14ac:dyDescent="0.25">
      <c r="D1070" s="54"/>
    </row>
    <row r="1071" spans="4:4" x14ac:dyDescent="0.25">
      <c r="D1071" s="54"/>
    </row>
    <row r="1072" spans="4:4" x14ac:dyDescent="0.25">
      <c r="D1072" s="54"/>
    </row>
    <row r="1073" spans="4:4" x14ac:dyDescent="0.25">
      <c r="D1073" s="54"/>
    </row>
    <row r="1074" spans="4:4" x14ac:dyDescent="0.25">
      <c r="D1074" s="54"/>
    </row>
    <row r="1075" spans="4:4" x14ac:dyDescent="0.25">
      <c r="D1075" s="54"/>
    </row>
    <row r="1076" spans="4:4" x14ac:dyDescent="0.25">
      <c r="D1076" s="54"/>
    </row>
    <row r="1077" spans="4:4" x14ac:dyDescent="0.25">
      <c r="D1077" s="54"/>
    </row>
    <row r="1078" spans="4:4" x14ac:dyDescent="0.25">
      <c r="D1078" s="54"/>
    </row>
    <row r="1079" spans="4:4" x14ac:dyDescent="0.25">
      <c r="D1079" s="54"/>
    </row>
    <row r="1080" spans="4:4" x14ac:dyDescent="0.25">
      <c r="D1080" s="54"/>
    </row>
    <row r="1081" spans="4:4" x14ac:dyDescent="0.25">
      <c r="D1081" s="54"/>
    </row>
    <row r="1082" spans="4:4" x14ac:dyDescent="0.25">
      <c r="D1082" s="54"/>
    </row>
    <row r="1083" spans="4:4" x14ac:dyDescent="0.25">
      <c r="D1083" s="54"/>
    </row>
    <row r="1084" spans="4:4" x14ac:dyDescent="0.25">
      <c r="D1084" s="54"/>
    </row>
    <row r="1085" spans="4:4" x14ac:dyDescent="0.25">
      <c r="D1085" s="54"/>
    </row>
    <row r="1086" spans="4:4" x14ac:dyDescent="0.25">
      <c r="D1086" s="54"/>
    </row>
    <row r="1087" spans="4:4" x14ac:dyDescent="0.25">
      <c r="D1087" s="54"/>
    </row>
    <row r="1088" spans="4:4" x14ac:dyDescent="0.25">
      <c r="D1088" s="54"/>
    </row>
    <row r="1089" spans="4:4" x14ac:dyDescent="0.25">
      <c r="D1089" s="54"/>
    </row>
    <row r="1090" spans="4:4" x14ac:dyDescent="0.25">
      <c r="D1090" s="54"/>
    </row>
    <row r="1091" spans="4:4" x14ac:dyDescent="0.25">
      <c r="D1091" s="54"/>
    </row>
    <row r="1092" spans="4:4" x14ac:dyDescent="0.25">
      <c r="D1092" s="54"/>
    </row>
    <row r="1093" spans="4:4" x14ac:dyDescent="0.25">
      <c r="D1093" s="54"/>
    </row>
    <row r="1094" spans="4:4" x14ac:dyDescent="0.25">
      <c r="D1094" s="54"/>
    </row>
    <row r="1095" spans="4:4" x14ac:dyDescent="0.25">
      <c r="D1095" s="54"/>
    </row>
    <row r="1096" spans="4:4" x14ac:dyDescent="0.25">
      <c r="D1096" s="54"/>
    </row>
    <row r="1097" spans="4:4" x14ac:dyDescent="0.25">
      <c r="D1097" s="54"/>
    </row>
    <row r="1098" spans="4:4" x14ac:dyDescent="0.25">
      <c r="D1098" s="54"/>
    </row>
    <row r="1099" spans="4:4" x14ac:dyDescent="0.25">
      <c r="D1099" s="54"/>
    </row>
    <row r="1100" spans="4:4" x14ac:dyDescent="0.25">
      <c r="D1100" s="54"/>
    </row>
    <row r="1101" spans="4:4" x14ac:dyDescent="0.25">
      <c r="D1101" s="54"/>
    </row>
    <row r="1102" spans="4:4" x14ac:dyDescent="0.25">
      <c r="D1102" s="54"/>
    </row>
    <row r="1103" spans="4:4" x14ac:dyDescent="0.25">
      <c r="D1103" s="54"/>
    </row>
    <row r="1104" spans="4:4" x14ac:dyDescent="0.25">
      <c r="D1104" s="54"/>
    </row>
    <row r="1105" spans="4:4" x14ac:dyDescent="0.25">
      <c r="D1105" s="54"/>
    </row>
    <row r="1106" spans="4:4" x14ac:dyDescent="0.25">
      <c r="D1106" s="54"/>
    </row>
    <row r="1107" spans="4:4" x14ac:dyDescent="0.25">
      <c r="D1107" s="54"/>
    </row>
    <row r="1108" spans="4:4" x14ac:dyDescent="0.25">
      <c r="D1108" s="54"/>
    </row>
    <row r="1109" spans="4:4" x14ac:dyDescent="0.25">
      <c r="D1109" s="54"/>
    </row>
    <row r="1110" spans="4:4" x14ac:dyDescent="0.25">
      <c r="D1110" s="54"/>
    </row>
    <row r="1111" spans="4:4" x14ac:dyDescent="0.25">
      <c r="D1111" s="54"/>
    </row>
    <row r="1112" spans="4:4" x14ac:dyDescent="0.25">
      <c r="D1112" s="54"/>
    </row>
    <row r="1113" spans="4:4" x14ac:dyDescent="0.25">
      <c r="D1113" s="54"/>
    </row>
    <row r="1114" spans="4:4" x14ac:dyDescent="0.25">
      <c r="D1114" s="54"/>
    </row>
    <row r="1115" spans="4:4" x14ac:dyDescent="0.25">
      <c r="D1115" s="54"/>
    </row>
    <row r="1116" spans="4:4" x14ac:dyDescent="0.25">
      <c r="D1116" s="54"/>
    </row>
    <row r="1117" spans="4:4" x14ac:dyDescent="0.25">
      <c r="D1117" s="54"/>
    </row>
    <row r="1118" spans="4:4" x14ac:dyDescent="0.25">
      <c r="D1118" s="54"/>
    </row>
    <row r="1119" spans="4:4" x14ac:dyDescent="0.25">
      <c r="D1119" s="54"/>
    </row>
    <row r="1120" spans="4:4" x14ac:dyDescent="0.25">
      <c r="D1120" s="54"/>
    </row>
    <row r="1121" spans="4:4" x14ac:dyDescent="0.25">
      <c r="D1121" s="54"/>
    </row>
    <row r="1122" spans="4:4" x14ac:dyDescent="0.25">
      <c r="D1122" s="54"/>
    </row>
    <row r="1123" spans="4:4" x14ac:dyDescent="0.25">
      <c r="D1123" s="54"/>
    </row>
    <row r="1124" spans="4:4" x14ac:dyDescent="0.25">
      <c r="D1124" s="54"/>
    </row>
    <row r="1125" spans="4:4" x14ac:dyDescent="0.25">
      <c r="D1125" s="54"/>
    </row>
    <row r="1126" spans="4:4" x14ac:dyDescent="0.25">
      <c r="D1126" s="54"/>
    </row>
    <row r="1127" spans="4:4" x14ac:dyDescent="0.25">
      <c r="D1127" s="54"/>
    </row>
    <row r="1128" spans="4:4" x14ac:dyDescent="0.25">
      <c r="D1128" s="54"/>
    </row>
    <row r="1129" spans="4:4" x14ac:dyDescent="0.25">
      <c r="D1129" s="54"/>
    </row>
    <row r="1130" spans="4:4" x14ac:dyDescent="0.25">
      <c r="D1130" s="54"/>
    </row>
    <row r="1131" spans="4:4" x14ac:dyDescent="0.25">
      <c r="D1131" s="54"/>
    </row>
    <row r="1132" spans="4:4" x14ac:dyDescent="0.25">
      <c r="D1132" s="54"/>
    </row>
    <row r="1133" spans="4:4" x14ac:dyDescent="0.25">
      <c r="D1133" s="54"/>
    </row>
    <row r="1134" spans="4:4" x14ac:dyDescent="0.25">
      <c r="D1134" s="54"/>
    </row>
    <row r="1135" spans="4:4" x14ac:dyDescent="0.25">
      <c r="D1135" s="54"/>
    </row>
    <row r="1136" spans="4:4" x14ac:dyDescent="0.25">
      <c r="D1136" s="54"/>
    </row>
    <row r="1137" spans="4:4" x14ac:dyDescent="0.25">
      <c r="D1137" s="54"/>
    </row>
    <row r="1138" spans="4:4" x14ac:dyDescent="0.25">
      <c r="D1138" s="54"/>
    </row>
    <row r="1139" spans="4:4" x14ac:dyDescent="0.25">
      <c r="D1139" s="54"/>
    </row>
    <row r="1140" spans="4:4" x14ac:dyDescent="0.25">
      <c r="D1140" s="54"/>
    </row>
    <row r="1141" spans="4:4" x14ac:dyDescent="0.25">
      <c r="D1141" s="54"/>
    </row>
    <row r="1142" spans="4:4" x14ac:dyDescent="0.25">
      <c r="D1142" s="54"/>
    </row>
    <row r="1143" spans="4:4" x14ac:dyDescent="0.25">
      <c r="D1143" s="54"/>
    </row>
    <row r="1144" spans="4:4" x14ac:dyDescent="0.25">
      <c r="D1144" s="54"/>
    </row>
    <row r="1145" spans="4:4" x14ac:dyDescent="0.25">
      <c r="D1145" s="54"/>
    </row>
    <row r="1146" spans="4:4" x14ac:dyDescent="0.25">
      <c r="D1146" s="54"/>
    </row>
    <row r="1147" spans="4:4" x14ac:dyDescent="0.25">
      <c r="D1147" s="54"/>
    </row>
    <row r="1148" spans="4:4" x14ac:dyDescent="0.25">
      <c r="D1148" s="54"/>
    </row>
    <row r="1149" spans="4:4" x14ac:dyDescent="0.25">
      <c r="D1149" s="54"/>
    </row>
    <row r="1150" spans="4:4" x14ac:dyDescent="0.25">
      <c r="D1150" s="54"/>
    </row>
    <row r="1151" spans="4:4" x14ac:dyDescent="0.25">
      <c r="D1151" s="54"/>
    </row>
    <row r="1152" spans="4:4" x14ac:dyDescent="0.25">
      <c r="D1152" s="54"/>
    </row>
    <row r="1153" spans="4:4" x14ac:dyDescent="0.25">
      <c r="D1153" s="54"/>
    </row>
    <row r="1154" spans="4:4" x14ac:dyDescent="0.25">
      <c r="D1154" s="54"/>
    </row>
    <row r="1155" spans="4:4" x14ac:dyDescent="0.25">
      <c r="D1155" s="54"/>
    </row>
    <row r="1156" spans="4:4" x14ac:dyDescent="0.25">
      <c r="D1156" s="54"/>
    </row>
    <row r="1157" spans="4:4" x14ac:dyDescent="0.25">
      <c r="D1157" s="54"/>
    </row>
    <row r="1158" spans="4:4" x14ac:dyDescent="0.25">
      <c r="D1158" s="54"/>
    </row>
    <row r="1159" spans="4:4" x14ac:dyDescent="0.25">
      <c r="D1159" s="54"/>
    </row>
    <row r="1160" spans="4:4" x14ac:dyDescent="0.25">
      <c r="D1160" s="54"/>
    </row>
    <row r="1161" spans="4:4" x14ac:dyDescent="0.25">
      <c r="D1161" s="54"/>
    </row>
    <row r="1162" spans="4:4" x14ac:dyDescent="0.25">
      <c r="D1162" s="54"/>
    </row>
    <row r="1163" spans="4:4" x14ac:dyDescent="0.25">
      <c r="D1163" s="54"/>
    </row>
    <row r="1164" spans="4:4" x14ac:dyDescent="0.25">
      <c r="D1164" s="54"/>
    </row>
    <row r="1165" spans="4:4" x14ac:dyDescent="0.25">
      <c r="D1165" s="54"/>
    </row>
    <row r="1166" spans="4:4" x14ac:dyDescent="0.25">
      <c r="D1166" s="54"/>
    </row>
    <row r="1167" spans="4:4" x14ac:dyDescent="0.25">
      <c r="D1167" s="54"/>
    </row>
    <row r="1168" spans="4:4" x14ac:dyDescent="0.25">
      <c r="D1168" s="54"/>
    </row>
    <row r="1169" spans="4:4" x14ac:dyDescent="0.25">
      <c r="D1169" s="54"/>
    </row>
    <row r="1170" spans="4:4" x14ac:dyDescent="0.25">
      <c r="D1170" s="54"/>
    </row>
    <row r="1171" spans="4:4" x14ac:dyDescent="0.25">
      <c r="D1171" s="54"/>
    </row>
    <row r="1172" spans="4:4" x14ac:dyDescent="0.25">
      <c r="D1172" s="54"/>
    </row>
    <row r="1173" spans="4:4" x14ac:dyDescent="0.25">
      <c r="D1173" s="54"/>
    </row>
    <row r="1174" spans="4:4" x14ac:dyDescent="0.25">
      <c r="D1174" s="54"/>
    </row>
    <row r="1175" spans="4:4" x14ac:dyDescent="0.25">
      <c r="D1175" s="54"/>
    </row>
    <row r="1176" spans="4:4" x14ac:dyDescent="0.25">
      <c r="D1176" s="54"/>
    </row>
    <row r="1177" spans="4:4" x14ac:dyDescent="0.25">
      <c r="D1177" s="54"/>
    </row>
    <row r="1178" spans="4:4" x14ac:dyDescent="0.25">
      <c r="D1178" s="54"/>
    </row>
    <row r="1179" spans="4:4" x14ac:dyDescent="0.25">
      <c r="D1179" s="54"/>
    </row>
    <row r="1180" spans="4:4" x14ac:dyDescent="0.25">
      <c r="D1180" s="54"/>
    </row>
    <row r="1181" spans="4:4" x14ac:dyDescent="0.25">
      <c r="D1181" s="54"/>
    </row>
    <row r="1182" spans="4:4" x14ac:dyDescent="0.25">
      <c r="D1182" s="54"/>
    </row>
    <row r="1183" spans="4:4" x14ac:dyDescent="0.25">
      <c r="D1183" s="54"/>
    </row>
    <row r="1184" spans="4:4" x14ac:dyDescent="0.25">
      <c r="D1184" s="54"/>
    </row>
    <row r="1185" spans="4:4" x14ac:dyDescent="0.25">
      <c r="D1185" s="54"/>
    </row>
    <row r="1186" spans="4:4" x14ac:dyDescent="0.25">
      <c r="D1186" s="54"/>
    </row>
    <row r="1187" spans="4:4" x14ac:dyDescent="0.25">
      <c r="D1187" s="54"/>
    </row>
    <row r="1188" spans="4:4" x14ac:dyDescent="0.25">
      <c r="D1188" s="54"/>
    </row>
    <row r="1189" spans="4:4" x14ac:dyDescent="0.25">
      <c r="D1189" s="54"/>
    </row>
    <row r="1190" spans="4:4" x14ac:dyDescent="0.25">
      <c r="D1190" s="54"/>
    </row>
    <row r="1191" spans="4:4" x14ac:dyDescent="0.25">
      <c r="D1191" s="54"/>
    </row>
    <row r="1192" spans="4:4" x14ac:dyDescent="0.25">
      <c r="D1192" s="54"/>
    </row>
    <row r="1193" spans="4:4" x14ac:dyDescent="0.25">
      <c r="D1193" s="54"/>
    </row>
    <row r="1194" spans="4:4" x14ac:dyDescent="0.25">
      <c r="D1194" s="54"/>
    </row>
    <row r="1195" spans="4:4" x14ac:dyDescent="0.25">
      <c r="D1195" s="54"/>
    </row>
    <row r="1196" spans="4:4" x14ac:dyDescent="0.25">
      <c r="D1196" s="54"/>
    </row>
    <row r="1197" spans="4:4" x14ac:dyDescent="0.25">
      <c r="D1197" s="54"/>
    </row>
    <row r="1198" spans="4:4" x14ac:dyDescent="0.25">
      <c r="D1198" s="54"/>
    </row>
    <row r="1199" spans="4:4" x14ac:dyDescent="0.25">
      <c r="D1199" s="54"/>
    </row>
    <row r="1200" spans="4:4" x14ac:dyDescent="0.25">
      <c r="D1200" s="54"/>
    </row>
    <row r="1201" spans="4:4" x14ac:dyDescent="0.25">
      <c r="D1201" s="54"/>
    </row>
    <row r="1202" spans="4:4" x14ac:dyDescent="0.25">
      <c r="D1202" s="54"/>
    </row>
    <row r="1203" spans="4:4" x14ac:dyDescent="0.25">
      <c r="D1203" s="54"/>
    </row>
    <row r="1204" spans="4:4" x14ac:dyDescent="0.25">
      <c r="D1204" s="54"/>
    </row>
    <row r="1205" spans="4:4" x14ac:dyDescent="0.25">
      <c r="D1205" s="54"/>
    </row>
    <row r="1206" spans="4:4" x14ac:dyDescent="0.25">
      <c r="D1206" s="54"/>
    </row>
    <row r="1207" spans="4:4" x14ac:dyDescent="0.25">
      <c r="D1207" s="54"/>
    </row>
    <row r="1208" spans="4:4" x14ac:dyDescent="0.25">
      <c r="D1208" s="54"/>
    </row>
    <row r="1209" spans="4:4" x14ac:dyDescent="0.25">
      <c r="D1209" s="54"/>
    </row>
    <row r="1210" spans="4:4" x14ac:dyDescent="0.25">
      <c r="D1210" s="54"/>
    </row>
    <row r="1211" spans="4:4" x14ac:dyDescent="0.25">
      <c r="D1211" s="54"/>
    </row>
    <row r="1212" spans="4:4" x14ac:dyDescent="0.25">
      <c r="D1212" s="54"/>
    </row>
    <row r="1213" spans="4:4" x14ac:dyDescent="0.25">
      <c r="D1213" s="54"/>
    </row>
    <row r="1214" spans="4:4" x14ac:dyDescent="0.25">
      <c r="D1214" s="54"/>
    </row>
    <row r="1215" spans="4:4" x14ac:dyDescent="0.25">
      <c r="D1215" s="54"/>
    </row>
    <row r="1216" spans="4:4" x14ac:dyDescent="0.25">
      <c r="D1216" s="54"/>
    </row>
    <row r="1217" spans="4:4" x14ac:dyDescent="0.25">
      <c r="D1217" s="54"/>
    </row>
    <row r="1218" spans="4:4" x14ac:dyDescent="0.25">
      <c r="D1218" s="54"/>
    </row>
    <row r="1219" spans="4:4" x14ac:dyDescent="0.25">
      <c r="D1219" s="54"/>
    </row>
    <row r="1220" spans="4:4" x14ac:dyDescent="0.25">
      <c r="D1220" s="54"/>
    </row>
    <row r="1221" spans="4:4" x14ac:dyDescent="0.25">
      <c r="D1221" s="54"/>
    </row>
    <row r="1222" spans="4:4" x14ac:dyDescent="0.25">
      <c r="D1222" s="54"/>
    </row>
    <row r="1223" spans="4:4" x14ac:dyDescent="0.25">
      <c r="D1223" s="54"/>
    </row>
    <row r="1224" spans="4:4" x14ac:dyDescent="0.25">
      <c r="D1224" s="54"/>
    </row>
    <row r="1225" spans="4:4" x14ac:dyDescent="0.25">
      <c r="D1225" s="54"/>
    </row>
    <row r="1226" spans="4:4" x14ac:dyDescent="0.25">
      <c r="D1226" s="54"/>
    </row>
    <row r="1227" spans="4:4" x14ac:dyDescent="0.25">
      <c r="D1227" s="54"/>
    </row>
    <row r="1228" spans="4:4" x14ac:dyDescent="0.25">
      <c r="D1228" s="54"/>
    </row>
    <row r="1229" spans="4:4" x14ac:dyDescent="0.25">
      <c r="D1229" s="54"/>
    </row>
    <row r="1230" spans="4:4" x14ac:dyDescent="0.25">
      <c r="D1230" s="54"/>
    </row>
    <row r="1231" spans="4:4" x14ac:dyDescent="0.25">
      <c r="D1231" s="54"/>
    </row>
    <row r="1232" spans="4:4" x14ac:dyDescent="0.25">
      <c r="D1232" s="54"/>
    </row>
    <row r="1233" spans="4:4" x14ac:dyDescent="0.25">
      <c r="D1233" s="54"/>
    </row>
    <row r="1234" spans="4:4" x14ac:dyDescent="0.25">
      <c r="D1234" s="54"/>
    </row>
    <row r="1235" spans="4:4" x14ac:dyDescent="0.25">
      <c r="D1235" s="54"/>
    </row>
    <row r="1236" spans="4:4" x14ac:dyDescent="0.25">
      <c r="D1236" s="54"/>
    </row>
    <row r="1237" spans="4:4" x14ac:dyDescent="0.25">
      <c r="D1237" s="54"/>
    </row>
    <row r="1238" spans="4:4" x14ac:dyDescent="0.25">
      <c r="D1238" s="54"/>
    </row>
    <row r="1239" spans="4:4" x14ac:dyDescent="0.25">
      <c r="D1239" s="54"/>
    </row>
    <row r="1240" spans="4:4" x14ac:dyDescent="0.25">
      <c r="D1240" s="54"/>
    </row>
    <row r="1241" spans="4:4" x14ac:dyDescent="0.25">
      <c r="D1241" s="54"/>
    </row>
    <row r="1242" spans="4:4" x14ac:dyDescent="0.25">
      <c r="D1242" s="54"/>
    </row>
    <row r="1243" spans="4:4" x14ac:dyDescent="0.25">
      <c r="D1243" s="54"/>
    </row>
    <row r="1244" spans="4:4" x14ac:dyDescent="0.25">
      <c r="D1244" s="54"/>
    </row>
    <row r="1245" spans="4:4" x14ac:dyDescent="0.25">
      <c r="D1245" s="54"/>
    </row>
    <row r="1246" spans="4:4" x14ac:dyDescent="0.25">
      <c r="D1246" s="54"/>
    </row>
    <row r="1247" spans="4:4" x14ac:dyDescent="0.25">
      <c r="D1247" s="54"/>
    </row>
    <row r="1248" spans="4:4" x14ac:dyDescent="0.25">
      <c r="D1248" s="54"/>
    </row>
    <row r="1249" spans="4:4" x14ac:dyDescent="0.25">
      <c r="D1249" s="54"/>
    </row>
    <row r="1250" spans="4:4" x14ac:dyDescent="0.25">
      <c r="D1250" s="54"/>
    </row>
    <row r="1251" spans="4:4" x14ac:dyDescent="0.25">
      <c r="D1251" s="54"/>
    </row>
    <row r="1252" spans="4:4" x14ac:dyDescent="0.25">
      <c r="D1252" s="54"/>
    </row>
    <row r="1253" spans="4:4" x14ac:dyDescent="0.25">
      <c r="D1253" s="54"/>
    </row>
    <row r="1254" spans="4:4" x14ac:dyDescent="0.25">
      <c r="D1254" s="54"/>
    </row>
    <row r="1255" spans="4:4" x14ac:dyDescent="0.25">
      <c r="D1255" s="54"/>
    </row>
    <row r="1256" spans="4:4" x14ac:dyDescent="0.25">
      <c r="D1256" s="54"/>
    </row>
    <row r="1257" spans="4:4" x14ac:dyDescent="0.25">
      <c r="D1257" s="54"/>
    </row>
    <row r="1258" spans="4:4" x14ac:dyDescent="0.25">
      <c r="D1258" s="54"/>
    </row>
    <row r="1259" spans="4:4" x14ac:dyDescent="0.25">
      <c r="D1259" s="54"/>
    </row>
    <row r="1260" spans="4:4" x14ac:dyDescent="0.25">
      <c r="D1260" s="54"/>
    </row>
    <row r="1261" spans="4:4" x14ac:dyDescent="0.25">
      <c r="D1261" s="54"/>
    </row>
    <row r="1262" spans="4:4" x14ac:dyDescent="0.25">
      <c r="D1262" s="54"/>
    </row>
    <row r="1263" spans="4:4" x14ac:dyDescent="0.25">
      <c r="D1263" s="54"/>
    </row>
    <row r="1264" spans="4:4" x14ac:dyDescent="0.25">
      <c r="D1264" s="54"/>
    </row>
    <row r="1265" spans="4:4" x14ac:dyDescent="0.25">
      <c r="D1265" s="54"/>
    </row>
    <row r="1266" spans="4:4" x14ac:dyDescent="0.25">
      <c r="D1266" s="54"/>
    </row>
    <row r="1267" spans="4:4" x14ac:dyDescent="0.25">
      <c r="D1267" s="54"/>
    </row>
    <row r="1268" spans="4:4" x14ac:dyDescent="0.25">
      <c r="D1268" s="54"/>
    </row>
    <row r="1269" spans="4:4" x14ac:dyDescent="0.25">
      <c r="D1269" s="54"/>
    </row>
    <row r="1270" spans="4:4" x14ac:dyDescent="0.25">
      <c r="D1270" s="54"/>
    </row>
    <row r="1271" spans="4:4" x14ac:dyDescent="0.25">
      <c r="D1271" s="54"/>
    </row>
    <row r="1272" spans="4:4" x14ac:dyDescent="0.25">
      <c r="D1272" s="54"/>
    </row>
    <row r="1273" spans="4:4" x14ac:dyDescent="0.25">
      <c r="D1273" s="54"/>
    </row>
    <row r="1274" spans="4:4" x14ac:dyDescent="0.25">
      <c r="D1274" s="54"/>
    </row>
    <row r="1275" spans="4:4" x14ac:dyDescent="0.25">
      <c r="D1275" s="54"/>
    </row>
    <row r="1276" spans="4:4" x14ac:dyDescent="0.25">
      <c r="D1276" s="54"/>
    </row>
    <row r="1277" spans="4:4" x14ac:dyDescent="0.25">
      <c r="D1277" s="54"/>
    </row>
    <row r="1278" spans="4:4" x14ac:dyDescent="0.25">
      <c r="D1278" s="54"/>
    </row>
    <row r="1279" spans="4:4" x14ac:dyDescent="0.25">
      <c r="D1279" s="54"/>
    </row>
    <row r="1280" spans="4:4" x14ac:dyDescent="0.25">
      <c r="D1280" s="54"/>
    </row>
    <row r="1281" spans="4:4" x14ac:dyDescent="0.25">
      <c r="D1281" s="54"/>
    </row>
    <row r="1282" spans="4:4" x14ac:dyDescent="0.25">
      <c r="D1282" s="54"/>
    </row>
    <row r="1283" spans="4:4" x14ac:dyDescent="0.25">
      <c r="D1283" s="54"/>
    </row>
    <row r="1284" spans="4:4" x14ac:dyDescent="0.25">
      <c r="D1284" s="54"/>
    </row>
    <row r="1285" spans="4:4" x14ac:dyDescent="0.25">
      <c r="D1285" s="54"/>
    </row>
    <row r="1286" spans="4:4" x14ac:dyDescent="0.25">
      <c r="D1286" s="54"/>
    </row>
    <row r="1287" spans="4:4" x14ac:dyDescent="0.25">
      <c r="D1287" s="54"/>
    </row>
    <row r="1288" spans="4:4" x14ac:dyDescent="0.25">
      <c r="D1288" s="54"/>
    </row>
    <row r="1289" spans="4:4" x14ac:dyDescent="0.25">
      <c r="D1289" s="54"/>
    </row>
    <row r="1290" spans="4:4" x14ac:dyDescent="0.25">
      <c r="D1290" s="54"/>
    </row>
    <row r="1291" spans="4:4" x14ac:dyDescent="0.25">
      <c r="D1291" s="54"/>
    </row>
    <row r="1292" spans="4:4" x14ac:dyDescent="0.25">
      <c r="D1292" s="54"/>
    </row>
    <row r="1293" spans="4:4" x14ac:dyDescent="0.25">
      <c r="D1293" s="54"/>
    </row>
    <row r="1294" spans="4:4" x14ac:dyDescent="0.25">
      <c r="D1294" s="54"/>
    </row>
    <row r="1295" spans="4:4" x14ac:dyDescent="0.25">
      <c r="D1295" s="54"/>
    </row>
    <row r="1296" spans="4:4" x14ac:dyDescent="0.25">
      <c r="D1296" s="54"/>
    </row>
    <row r="1297" spans="4:4" x14ac:dyDescent="0.25">
      <c r="D1297" s="54"/>
    </row>
    <row r="1298" spans="4:4" x14ac:dyDescent="0.25">
      <c r="D1298" s="54"/>
    </row>
    <row r="1299" spans="4:4" x14ac:dyDescent="0.25">
      <c r="D1299" s="54"/>
    </row>
    <row r="1300" spans="4:4" x14ac:dyDescent="0.25">
      <c r="D1300" s="54"/>
    </row>
    <row r="1301" spans="4:4" x14ac:dyDescent="0.25">
      <c r="D1301" s="54"/>
    </row>
    <row r="1302" spans="4:4" x14ac:dyDescent="0.25">
      <c r="D1302" s="54"/>
    </row>
    <row r="1303" spans="4:4" x14ac:dyDescent="0.25">
      <c r="D1303" s="54"/>
    </row>
    <row r="1304" spans="4:4" x14ac:dyDescent="0.25">
      <c r="D1304" s="54"/>
    </row>
    <row r="1305" spans="4:4" x14ac:dyDescent="0.25">
      <c r="D1305" s="54"/>
    </row>
    <row r="1306" spans="4:4" x14ac:dyDescent="0.25">
      <c r="D1306" s="54"/>
    </row>
    <row r="1307" spans="4:4" x14ac:dyDescent="0.25">
      <c r="D1307" s="54"/>
    </row>
    <row r="1308" spans="4:4" x14ac:dyDescent="0.25">
      <c r="D1308" s="54"/>
    </row>
    <row r="1309" spans="4:4" x14ac:dyDescent="0.25">
      <c r="D1309" s="54"/>
    </row>
    <row r="1310" spans="4:4" x14ac:dyDescent="0.25">
      <c r="D1310" s="54"/>
    </row>
    <row r="1311" spans="4:4" x14ac:dyDescent="0.25">
      <c r="D1311" s="54"/>
    </row>
    <row r="1312" spans="4:4" x14ac:dyDescent="0.25">
      <c r="D1312" s="54"/>
    </row>
    <row r="1313" spans="4:4" x14ac:dyDescent="0.25">
      <c r="D1313" s="54"/>
    </row>
    <row r="1314" spans="4:4" x14ac:dyDescent="0.25">
      <c r="D1314" s="54"/>
    </row>
    <row r="1315" spans="4:4" x14ac:dyDescent="0.25">
      <c r="D1315" s="54"/>
    </row>
    <row r="1316" spans="4:4" x14ac:dyDescent="0.25">
      <c r="D1316" s="54"/>
    </row>
    <row r="1317" spans="4:4" x14ac:dyDescent="0.25">
      <c r="D1317" s="54"/>
    </row>
    <row r="1318" spans="4:4" x14ac:dyDescent="0.25">
      <c r="D1318" s="54"/>
    </row>
    <row r="1319" spans="4:4" x14ac:dyDescent="0.25">
      <c r="D1319" s="54"/>
    </row>
    <row r="1320" spans="4:4" x14ac:dyDescent="0.25">
      <c r="D1320" s="54"/>
    </row>
    <row r="1321" spans="4:4" x14ac:dyDescent="0.25">
      <c r="D1321" s="54"/>
    </row>
    <row r="1322" spans="4:4" x14ac:dyDescent="0.25">
      <c r="D1322" s="54"/>
    </row>
    <row r="1323" spans="4:4" x14ac:dyDescent="0.25">
      <c r="D1323" s="54"/>
    </row>
    <row r="1324" spans="4:4" x14ac:dyDescent="0.25">
      <c r="D1324" s="54"/>
    </row>
    <row r="1325" spans="4:4" x14ac:dyDescent="0.25">
      <c r="D1325" s="54"/>
    </row>
    <row r="1326" spans="4:4" x14ac:dyDescent="0.25">
      <c r="D1326" s="54"/>
    </row>
    <row r="1327" spans="4:4" x14ac:dyDescent="0.25">
      <c r="D1327" s="54"/>
    </row>
    <row r="1328" spans="4:4" x14ac:dyDescent="0.25">
      <c r="D1328" s="54"/>
    </row>
    <row r="1329" spans="4:4" x14ac:dyDescent="0.25">
      <c r="D1329" s="54"/>
    </row>
    <row r="1330" spans="4:4" x14ac:dyDescent="0.25">
      <c r="D1330" s="54"/>
    </row>
    <row r="1331" spans="4:4" x14ac:dyDescent="0.25">
      <c r="D1331" s="54"/>
    </row>
    <row r="1332" spans="4:4" x14ac:dyDescent="0.25">
      <c r="D1332" s="54"/>
    </row>
    <row r="1333" spans="4:4" x14ac:dyDescent="0.25">
      <c r="D1333" s="54"/>
    </row>
    <row r="1334" spans="4:4" x14ac:dyDescent="0.25">
      <c r="D1334" s="54"/>
    </row>
    <row r="1335" spans="4:4" x14ac:dyDescent="0.25">
      <c r="D1335" s="54"/>
    </row>
    <row r="1336" spans="4:4" x14ac:dyDescent="0.25">
      <c r="D1336" s="54"/>
    </row>
    <row r="1337" spans="4:4" x14ac:dyDescent="0.25">
      <c r="D1337" s="54"/>
    </row>
    <row r="1338" spans="4:4" x14ac:dyDescent="0.25">
      <c r="D1338" s="54"/>
    </row>
    <row r="1339" spans="4:4" x14ac:dyDescent="0.25">
      <c r="D1339" s="54"/>
    </row>
    <row r="1340" spans="4:4" x14ac:dyDescent="0.25">
      <c r="D1340" s="54"/>
    </row>
    <row r="1341" spans="4:4" x14ac:dyDescent="0.25">
      <c r="D1341" s="54"/>
    </row>
    <row r="1342" spans="4:4" x14ac:dyDescent="0.25">
      <c r="D1342" s="54"/>
    </row>
    <row r="1343" spans="4:4" x14ac:dyDescent="0.25">
      <c r="D1343" s="54"/>
    </row>
    <row r="1344" spans="4:4" x14ac:dyDescent="0.25">
      <c r="D1344" s="54"/>
    </row>
    <row r="1345" spans="4:4" x14ac:dyDescent="0.25">
      <c r="D1345" s="54"/>
    </row>
    <row r="1346" spans="4:4" x14ac:dyDescent="0.25">
      <c r="D1346" s="54"/>
    </row>
    <row r="1347" spans="4:4" x14ac:dyDescent="0.25">
      <c r="D1347" s="54"/>
    </row>
    <row r="1348" spans="4:4" x14ac:dyDescent="0.25">
      <c r="D1348" s="54"/>
    </row>
    <row r="1349" spans="4:4" x14ac:dyDescent="0.25">
      <c r="D1349" s="54"/>
    </row>
    <row r="1350" spans="4:4" x14ac:dyDescent="0.25">
      <c r="D1350" s="54"/>
    </row>
    <row r="1351" spans="4:4" x14ac:dyDescent="0.25">
      <c r="D1351" s="54"/>
    </row>
    <row r="1352" spans="4:4" x14ac:dyDescent="0.25">
      <c r="D1352" s="54"/>
    </row>
    <row r="1353" spans="4:4" x14ac:dyDescent="0.25">
      <c r="D1353" s="54"/>
    </row>
    <row r="1354" spans="4:4" x14ac:dyDescent="0.25">
      <c r="D1354" s="54"/>
    </row>
    <row r="1355" spans="4:4" x14ac:dyDescent="0.25">
      <c r="D1355" s="54"/>
    </row>
    <row r="1356" spans="4:4" x14ac:dyDescent="0.25">
      <c r="D1356" s="54"/>
    </row>
    <row r="1357" spans="4:4" x14ac:dyDescent="0.25">
      <c r="D1357" s="54"/>
    </row>
    <row r="1358" spans="4:4" x14ac:dyDescent="0.25">
      <c r="D1358" s="54"/>
    </row>
    <row r="1359" spans="4:4" x14ac:dyDescent="0.25">
      <c r="D1359" s="54"/>
    </row>
    <row r="1360" spans="4:4" x14ac:dyDescent="0.25">
      <c r="D1360" s="54"/>
    </row>
    <row r="1361" spans="4:4" x14ac:dyDescent="0.25">
      <c r="D1361" s="54"/>
    </row>
    <row r="1362" spans="4:4" x14ac:dyDescent="0.25">
      <c r="D1362" s="54"/>
    </row>
    <row r="1363" spans="4:4" x14ac:dyDescent="0.25">
      <c r="D1363" s="54"/>
    </row>
    <row r="1364" spans="4:4" x14ac:dyDescent="0.25">
      <c r="D1364" s="54"/>
    </row>
    <row r="1365" spans="4:4" x14ac:dyDescent="0.25">
      <c r="D1365" s="54"/>
    </row>
    <row r="1366" spans="4:4" x14ac:dyDescent="0.25">
      <c r="D1366" s="54"/>
    </row>
    <row r="1367" spans="4:4" x14ac:dyDescent="0.25">
      <c r="D1367" s="54"/>
    </row>
    <row r="1368" spans="4:4" x14ac:dyDescent="0.25">
      <c r="D1368" s="54"/>
    </row>
    <row r="1369" spans="4:4" x14ac:dyDescent="0.25">
      <c r="D1369" s="54"/>
    </row>
    <row r="1370" spans="4:4" x14ac:dyDescent="0.25">
      <c r="D1370" s="54"/>
    </row>
    <row r="1371" spans="4:4" x14ac:dyDescent="0.25">
      <c r="D1371" s="54"/>
    </row>
    <row r="1372" spans="4:4" x14ac:dyDescent="0.25">
      <c r="D1372" s="54"/>
    </row>
    <row r="1373" spans="4:4" x14ac:dyDescent="0.25">
      <c r="D1373" s="54"/>
    </row>
    <row r="1374" spans="4:4" x14ac:dyDescent="0.25">
      <c r="D1374" s="54"/>
    </row>
    <row r="1375" spans="4:4" x14ac:dyDescent="0.25">
      <c r="D1375" s="54"/>
    </row>
    <row r="1376" spans="4:4" x14ac:dyDescent="0.25">
      <c r="D1376" s="54"/>
    </row>
    <row r="1377" spans="4:4" x14ac:dyDescent="0.25">
      <c r="D1377" s="54"/>
    </row>
    <row r="1378" spans="4:4" x14ac:dyDescent="0.25">
      <c r="D1378" s="54"/>
    </row>
    <row r="1379" spans="4:4" x14ac:dyDescent="0.25">
      <c r="D1379" s="54"/>
    </row>
    <row r="1380" spans="4:4" x14ac:dyDescent="0.25">
      <c r="D1380" s="54"/>
    </row>
    <row r="1381" spans="4:4" x14ac:dyDescent="0.25">
      <c r="D1381" s="54"/>
    </row>
    <row r="1382" spans="4:4" x14ac:dyDescent="0.25">
      <c r="D1382" s="54"/>
    </row>
    <row r="1383" spans="4:4" x14ac:dyDescent="0.25">
      <c r="D1383" s="54"/>
    </row>
    <row r="1384" spans="4:4" x14ac:dyDescent="0.25">
      <c r="D1384" s="54"/>
    </row>
    <row r="1385" spans="4:4" x14ac:dyDescent="0.25">
      <c r="D1385" s="54"/>
    </row>
    <row r="1386" spans="4:4" x14ac:dyDescent="0.25">
      <c r="D1386" s="54"/>
    </row>
    <row r="1387" spans="4:4" x14ac:dyDescent="0.25">
      <c r="D1387" s="54"/>
    </row>
    <row r="1388" spans="4:4" x14ac:dyDescent="0.25">
      <c r="D1388" s="54"/>
    </row>
    <row r="1389" spans="4:4" x14ac:dyDescent="0.25">
      <c r="D1389" s="54"/>
    </row>
    <row r="1390" spans="4:4" x14ac:dyDescent="0.25">
      <c r="D1390" s="54"/>
    </row>
    <row r="1391" spans="4:4" x14ac:dyDescent="0.25">
      <c r="D1391" s="54"/>
    </row>
    <row r="1392" spans="4:4" x14ac:dyDescent="0.25">
      <c r="D1392" s="54"/>
    </row>
    <row r="1393" spans="4:4" x14ac:dyDescent="0.25">
      <c r="D1393" s="54"/>
    </row>
    <row r="1394" spans="4:4" x14ac:dyDescent="0.25">
      <c r="D1394" s="54"/>
    </row>
    <row r="1395" spans="4:4" x14ac:dyDescent="0.25">
      <c r="D1395" s="54"/>
    </row>
    <row r="1396" spans="4:4" x14ac:dyDescent="0.25">
      <c r="D1396" s="54"/>
    </row>
    <row r="1397" spans="4:4" x14ac:dyDescent="0.25">
      <c r="D1397" s="54"/>
    </row>
    <row r="1398" spans="4:4" x14ac:dyDescent="0.25">
      <c r="D1398" s="54"/>
    </row>
    <row r="1399" spans="4:4" x14ac:dyDescent="0.25">
      <c r="D1399" s="54"/>
    </row>
    <row r="1400" spans="4:4" x14ac:dyDescent="0.25">
      <c r="D1400" s="54"/>
    </row>
    <row r="1401" spans="4:4" x14ac:dyDescent="0.25">
      <c r="D1401" s="54"/>
    </row>
    <row r="1402" spans="4:4" x14ac:dyDescent="0.25">
      <c r="D1402" s="54"/>
    </row>
    <row r="1403" spans="4:4" x14ac:dyDescent="0.25">
      <c r="D1403" s="54"/>
    </row>
    <row r="1404" spans="4:4" x14ac:dyDescent="0.25">
      <c r="D1404" s="54"/>
    </row>
    <row r="1405" spans="4:4" x14ac:dyDescent="0.25">
      <c r="D1405" s="54"/>
    </row>
    <row r="1406" spans="4:4" x14ac:dyDescent="0.25">
      <c r="D1406" s="54"/>
    </row>
    <row r="1407" spans="4:4" x14ac:dyDescent="0.25">
      <c r="D1407" s="54"/>
    </row>
    <row r="1408" spans="4:4" x14ac:dyDescent="0.25">
      <c r="D1408" s="54"/>
    </row>
    <row r="1409" spans="4:4" x14ac:dyDescent="0.25">
      <c r="D1409" s="54"/>
    </row>
    <row r="1410" spans="4:4" x14ac:dyDescent="0.25">
      <c r="D1410" s="54"/>
    </row>
    <row r="1411" spans="4:4" x14ac:dyDescent="0.25">
      <c r="D1411" s="54"/>
    </row>
    <row r="1412" spans="4:4" x14ac:dyDescent="0.25">
      <c r="D1412" s="54"/>
    </row>
    <row r="1413" spans="4:4" x14ac:dyDescent="0.25">
      <c r="D1413" s="54"/>
    </row>
    <row r="1414" spans="4:4" x14ac:dyDescent="0.25">
      <c r="D1414" s="54"/>
    </row>
    <row r="1415" spans="4:4" x14ac:dyDescent="0.25">
      <c r="D1415" s="54"/>
    </row>
    <row r="1416" spans="4:4" x14ac:dyDescent="0.25">
      <c r="D1416" s="54"/>
    </row>
    <row r="1417" spans="4:4" x14ac:dyDescent="0.25">
      <c r="D1417" s="54"/>
    </row>
    <row r="1418" spans="4:4" x14ac:dyDescent="0.25">
      <c r="D1418" s="54"/>
    </row>
    <row r="1419" spans="4:4" x14ac:dyDescent="0.25">
      <c r="D1419" s="54"/>
    </row>
    <row r="1420" spans="4:4" x14ac:dyDescent="0.25">
      <c r="D1420" s="54"/>
    </row>
    <row r="1421" spans="4:4" x14ac:dyDescent="0.25">
      <c r="D1421" s="54"/>
    </row>
    <row r="1422" spans="4:4" x14ac:dyDescent="0.25">
      <c r="D1422" s="54"/>
    </row>
    <row r="1423" spans="4:4" x14ac:dyDescent="0.25">
      <c r="D1423" s="54"/>
    </row>
    <row r="1424" spans="4:4" x14ac:dyDescent="0.25">
      <c r="D1424" s="54"/>
    </row>
    <row r="1425" spans="4:4" x14ac:dyDescent="0.25">
      <c r="D1425" s="54"/>
    </row>
    <row r="1426" spans="4:4" x14ac:dyDescent="0.25">
      <c r="D1426" s="54"/>
    </row>
    <row r="1427" spans="4:4" x14ac:dyDescent="0.25">
      <c r="D1427" s="54"/>
    </row>
    <row r="1428" spans="4:4" x14ac:dyDescent="0.25">
      <c r="D1428" s="54"/>
    </row>
    <row r="1429" spans="4:4" x14ac:dyDescent="0.25">
      <c r="D1429" s="54"/>
    </row>
    <row r="1430" spans="4:4" x14ac:dyDescent="0.25">
      <c r="D1430" s="54"/>
    </row>
    <row r="1431" spans="4:4" x14ac:dyDescent="0.25">
      <c r="D1431" s="54"/>
    </row>
    <row r="1432" spans="4:4" x14ac:dyDescent="0.25">
      <c r="D1432" s="54"/>
    </row>
    <row r="1433" spans="4:4" x14ac:dyDescent="0.25">
      <c r="D1433" s="54"/>
    </row>
    <row r="1434" spans="4:4" x14ac:dyDescent="0.25">
      <c r="D1434" s="54"/>
    </row>
    <row r="1435" spans="4:4" x14ac:dyDescent="0.25">
      <c r="D1435" s="54"/>
    </row>
    <row r="1436" spans="4:4" x14ac:dyDescent="0.25">
      <c r="D1436" s="54"/>
    </row>
    <row r="1437" spans="4:4" x14ac:dyDescent="0.25">
      <c r="D1437" s="54"/>
    </row>
    <row r="1438" spans="4:4" x14ac:dyDescent="0.25">
      <c r="D1438" s="54"/>
    </row>
    <row r="1439" spans="4:4" x14ac:dyDescent="0.25">
      <c r="D1439" s="54"/>
    </row>
    <row r="1440" spans="4:4" x14ac:dyDescent="0.25">
      <c r="D1440" s="54"/>
    </row>
    <row r="1441" spans="4:4" x14ac:dyDescent="0.25">
      <c r="D1441" s="54"/>
    </row>
    <row r="1442" spans="4:4" x14ac:dyDescent="0.25">
      <c r="D1442" s="54"/>
    </row>
    <row r="1443" spans="4:4" x14ac:dyDescent="0.25">
      <c r="D1443" s="54"/>
    </row>
    <row r="1444" spans="4:4" x14ac:dyDescent="0.25">
      <c r="D1444" s="54"/>
    </row>
    <row r="1445" spans="4:4" x14ac:dyDescent="0.25">
      <c r="D1445" s="54"/>
    </row>
    <row r="1446" spans="4:4" x14ac:dyDescent="0.25">
      <c r="D1446" s="54"/>
    </row>
    <row r="1447" spans="4:4" x14ac:dyDescent="0.25">
      <c r="D1447" s="54"/>
    </row>
    <row r="1448" spans="4:4" x14ac:dyDescent="0.25">
      <c r="D1448" s="54"/>
    </row>
    <row r="1449" spans="4:4" x14ac:dyDescent="0.25">
      <c r="D1449" s="54"/>
    </row>
    <row r="1450" spans="4:4" x14ac:dyDescent="0.25">
      <c r="D1450" s="54"/>
    </row>
    <row r="1451" spans="4:4" x14ac:dyDescent="0.25">
      <c r="D1451" s="54"/>
    </row>
    <row r="1452" spans="4:4" x14ac:dyDescent="0.25">
      <c r="D1452" s="54"/>
    </row>
    <row r="1453" spans="4:4" x14ac:dyDescent="0.25">
      <c r="D1453" s="54"/>
    </row>
    <row r="1454" spans="4:4" x14ac:dyDescent="0.25">
      <c r="D1454" s="54"/>
    </row>
    <row r="1455" spans="4:4" x14ac:dyDescent="0.25">
      <c r="D1455" s="54"/>
    </row>
    <row r="1456" spans="4:4" x14ac:dyDescent="0.25">
      <c r="D1456" s="54"/>
    </row>
    <row r="1457" spans="4:4" x14ac:dyDescent="0.25">
      <c r="D1457" s="54"/>
    </row>
    <row r="1458" spans="4:4" x14ac:dyDescent="0.25">
      <c r="D1458" s="54"/>
    </row>
    <row r="1459" spans="4:4" x14ac:dyDescent="0.25">
      <c r="D1459" s="54"/>
    </row>
    <row r="1460" spans="4:4" x14ac:dyDescent="0.25">
      <c r="D1460" s="54"/>
    </row>
    <row r="1461" spans="4:4" x14ac:dyDescent="0.25">
      <c r="D1461" s="54"/>
    </row>
    <row r="1462" spans="4:4" x14ac:dyDescent="0.25">
      <c r="D1462" s="54"/>
    </row>
    <row r="1463" spans="4:4" x14ac:dyDescent="0.25">
      <c r="D1463" s="54"/>
    </row>
    <row r="1464" spans="4:4" x14ac:dyDescent="0.25">
      <c r="D1464" s="54"/>
    </row>
    <row r="1465" spans="4:4" x14ac:dyDescent="0.25">
      <c r="D1465" s="54"/>
    </row>
    <row r="1466" spans="4:4" x14ac:dyDescent="0.25">
      <c r="D1466" s="54"/>
    </row>
    <row r="1467" spans="4:4" x14ac:dyDescent="0.25">
      <c r="D1467" s="54"/>
    </row>
    <row r="1468" spans="4:4" x14ac:dyDescent="0.25">
      <c r="D1468" s="54"/>
    </row>
    <row r="1469" spans="4:4" x14ac:dyDescent="0.25">
      <c r="D1469" s="54"/>
    </row>
    <row r="1470" spans="4:4" x14ac:dyDescent="0.25">
      <c r="D1470" s="54"/>
    </row>
    <row r="1471" spans="4:4" x14ac:dyDescent="0.25">
      <c r="D1471" s="54"/>
    </row>
    <row r="1472" spans="4:4" x14ac:dyDescent="0.25">
      <c r="D1472" s="54"/>
    </row>
    <row r="1473" spans="4:4" x14ac:dyDescent="0.25">
      <c r="D1473" s="54"/>
    </row>
    <row r="1474" spans="4:4" x14ac:dyDescent="0.25">
      <c r="D1474" s="54"/>
    </row>
    <row r="1475" spans="4:4" x14ac:dyDescent="0.25">
      <c r="D1475" s="54"/>
    </row>
    <row r="1476" spans="4:4" x14ac:dyDescent="0.25">
      <c r="D1476" s="54"/>
    </row>
    <row r="1477" spans="4:4" x14ac:dyDescent="0.25">
      <c r="D1477" s="54"/>
    </row>
    <row r="1478" spans="4:4" x14ac:dyDescent="0.25">
      <c r="D1478" s="54"/>
    </row>
    <row r="1479" spans="4:4" x14ac:dyDescent="0.25">
      <c r="D1479" s="54"/>
    </row>
    <row r="1480" spans="4:4" x14ac:dyDescent="0.25">
      <c r="D1480" s="54"/>
    </row>
    <row r="1481" spans="4:4" x14ac:dyDescent="0.25">
      <c r="D1481" s="54"/>
    </row>
    <row r="1482" spans="4:4" x14ac:dyDescent="0.25">
      <c r="D1482" s="54"/>
    </row>
    <row r="1483" spans="4:4" x14ac:dyDescent="0.25">
      <c r="D1483" s="54"/>
    </row>
    <row r="1484" spans="4:4" x14ac:dyDescent="0.25">
      <c r="D1484" s="54"/>
    </row>
    <row r="1485" spans="4:4" x14ac:dyDescent="0.25">
      <c r="D1485" s="54"/>
    </row>
    <row r="1486" spans="4:4" x14ac:dyDescent="0.25">
      <c r="D1486" s="54"/>
    </row>
    <row r="1487" spans="4:4" x14ac:dyDescent="0.25">
      <c r="D1487" s="54"/>
    </row>
    <row r="1488" spans="4:4" x14ac:dyDescent="0.25">
      <c r="D1488" s="54"/>
    </row>
    <row r="1489" spans="4:4" x14ac:dyDescent="0.25">
      <c r="D1489" s="54"/>
    </row>
    <row r="1490" spans="4:4" x14ac:dyDescent="0.25">
      <c r="D1490" s="54"/>
    </row>
    <row r="1491" spans="4:4" x14ac:dyDescent="0.25">
      <c r="D1491" s="54"/>
    </row>
    <row r="1492" spans="4:4" x14ac:dyDescent="0.25">
      <c r="D1492" s="54"/>
    </row>
    <row r="1493" spans="4:4" x14ac:dyDescent="0.25">
      <c r="D1493" s="54"/>
    </row>
    <row r="1494" spans="4:4" x14ac:dyDescent="0.25">
      <c r="D1494" s="54"/>
    </row>
    <row r="1495" spans="4:4" x14ac:dyDescent="0.25">
      <c r="D1495" s="54"/>
    </row>
    <row r="1496" spans="4:4" x14ac:dyDescent="0.25">
      <c r="D1496" s="54"/>
    </row>
    <row r="1497" spans="4:4" x14ac:dyDescent="0.25">
      <c r="D1497" s="54"/>
    </row>
    <row r="1498" spans="4:4" x14ac:dyDescent="0.25">
      <c r="D1498" s="54"/>
    </row>
    <row r="1499" spans="4:4" x14ac:dyDescent="0.25">
      <c r="D1499" s="54"/>
    </row>
    <row r="1500" spans="4:4" x14ac:dyDescent="0.25">
      <c r="D1500" s="54"/>
    </row>
    <row r="1501" spans="4:4" x14ac:dyDescent="0.25">
      <c r="D1501" s="54"/>
    </row>
    <row r="1502" spans="4:4" x14ac:dyDescent="0.25">
      <c r="D1502" s="54"/>
    </row>
    <row r="1503" spans="4:4" x14ac:dyDescent="0.25">
      <c r="D1503" s="54"/>
    </row>
    <row r="1504" spans="4:4" x14ac:dyDescent="0.25">
      <c r="D1504" s="54"/>
    </row>
    <row r="1505" spans="4:4" x14ac:dyDescent="0.25">
      <c r="D1505" s="54"/>
    </row>
    <row r="1506" spans="4:4" x14ac:dyDescent="0.25">
      <c r="D1506" s="54"/>
    </row>
    <row r="1507" spans="4:4" x14ac:dyDescent="0.25">
      <c r="D1507" s="54"/>
    </row>
    <row r="1508" spans="4:4" x14ac:dyDescent="0.25">
      <c r="D1508" s="54"/>
    </row>
    <row r="1509" spans="4:4" x14ac:dyDescent="0.25">
      <c r="D1509" s="54"/>
    </row>
    <row r="1510" spans="4:4" x14ac:dyDescent="0.25">
      <c r="D1510" s="54"/>
    </row>
    <row r="1511" spans="4:4" x14ac:dyDescent="0.25">
      <c r="D1511" s="54"/>
    </row>
    <row r="1512" spans="4:4" x14ac:dyDescent="0.25">
      <c r="D1512" s="54"/>
    </row>
    <row r="1513" spans="4:4" x14ac:dyDescent="0.25">
      <c r="D1513" s="54"/>
    </row>
    <row r="1514" spans="4:4" x14ac:dyDescent="0.25">
      <c r="D1514" s="54"/>
    </row>
    <row r="1515" spans="4:4" x14ac:dyDescent="0.25">
      <c r="D1515" s="54"/>
    </row>
    <row r="1516" spans="4:4" x14ac:dyDescent="0.25">
      <c r="D1516" s="54"/>
    </row>
    <row r="1517" spans="4:4" x14ac:dyDescent="0.25">
      <c r="D1517" s="54"/>
    </row>
    <row r="1518" spans="4:4" x14ac:dyDescent="0.25">
      <c r="D1518" s="54"/>
    </row>
    <row r="1519" spans="4:4" x14ac:dyDescent="0.25">
      <c r="D1519" s="54"/>
    </row>
    <row r="1520" spans="4:4" x14ac:dyDescent="0.25">
      <c r="D1520" s="54"/>
    </row>
    <row r="1521" spans="4:4" x14ac:dyDescent="0.25">
      <c r="D1521" s="54"/>
    </row>
    <row r="1522" spans="4:4" x14ac:dyDescent="0.25">
      <c r="D1522" s="54"/>
    </row>
    <row r="1523" spans="4:4" x14ac:dyDescent="0.25">
      <c r="D1523" s="54"/>
    </row>
    <row r="1524" spans="4:4" x14ac:dyDescent="0.25">
      <c r="D1524" s="54"/>
    </row>
    <row r="1525" spans="4:4" x14ac:dyDescent="0.25">
      <c r="D1525" s="54"/>
    </row>
    <row r="1526" spans="4:4" x14ac:dyDescent="0.25">
      <c r="D1526" s="54"/>
    </row>
    <row r="1527" spans="4:4" x14ac:dyDescent="0.25">
      <c r="D1527" s="54"/>
    </row>
    <row r="1528" spans="4:4" x14ac:dyDescent="0.25">
      <c r="D1528" s="54"/>
    </row>
    <row r="1529" spans="4:4" x14ac:dyDescent="0.25">
      <c r="D1529" s="54"/>
    </row>
    <row r="1530" spans="4:4" x14ac:dyDescent="0.25">
      <c r="D1530" s="54"/>
    </row>
    <row r="1531" spans="4:4" x14ac:dyDescent="0.25">
      <c r="D1531" s="54"/>
    </row>
    <row r="1532" spans="4:4" x14ac:dyDescent="0.25">
      <c r="D1532" s="54"/>
    </row>
    <row r="1533" spans="4:4" x14ac:dyDescent="0.25">
      <c r="D1533" s="54"/>
    </row>
    <row r="1534" spans="4:4" x14ac:dyDescent="0.25">
      <c r="D1534" s="54"/>
    </row>
    <row r="1535" spans="4:4" x14ac:dyDescent="0.25">
      <c r="D1535" s="54"/>
    </row>
    <row r="1536" spans="4:4" x14ac:dyDescent="0.25">
      <c r="D1536" s="54"/>
    </row>
    <row r="1537" spans="4:4" x14ac:dyDescent="0.25">
      <c r="D1537" s="54"/>
    </row>
    <row r="1538" spans="4:4" x14ac:dyDescent="0.25">
      <c r="D1538" s="54"/>
    </row>
    <row r="1539" spans="4:4" x14ac:dyDescent="0.25">
      <c r="D1539" s="54"/>
    </row>
    <row r="1540" spans="4:4" x14ac:dyDescent="0.25">
      <c r="D1540" s="54"/>
    </row>
    <row r="1541" spans="4:4" x14ac:dyDescent="0.25">
      <c r="D1541" s="54"/>
    </row>
    <row r="1542" spans="4:4" x14ac:dyDescent="0.25">
      <c r="D1542" s="54"/>
    </row>
    <row r="1543" spans="4:4" x14ac:dyDescent="0.25">
      <c r="D1543" s="54"/>
    </row>
    <row r="1544" spans="4:4" x14ac:dyDescent="0.25">
      <c r="D1544" s="54"/>
    </row>
    <row r="1545" spans="4:4" x14ac:dyDescent="0.25">
      <c r="D1545" s="54"/>
    </row>
    <row r="1546" spans="4:4" x14ac:dyDescent="0.25">
      <c r="D1546" s="54"/>
    </row>
    <row r="1547" spans="4:4" x14ac:dyDescent="0.25">
      <c r="D1547" s="54"/>
    </row>
    <row r="1548" spans="4:4" x14ac:dyDescent="0.25">
      <c r="D1548" s="54"/>
    </row>
    <row r="1549" spans="4:4" x14ac:dyDescent="0.25">
      <c r="D1549" s="54"/>
    </row>
    <row r="1550" spans="4:4" x14ac:dyDescent="0.25">
      <c r="D1550" s="54"/>
    </row>
    <row r="1551" spans="4:4" x14ac:dyDescent="0.25">
      <c r="D1551" s="54"/>
    </row>
    <row r="1552" spans="4:4" x14ac:dyDescent="0.25">
      <c r="D1552" s="54"/>
    </row>
    <row r="1553" spans="4:4" x14ac:dyDescent="0.25">
      <c r="D1553" s="54"/>
    </row>
    <row r="1554" spans="4:4" x14ac:dyDescent="0.25">
      <c r="D1554" s="54"/>
    </row>
    <row r="1555" spans="4:4" x14ac:dyDescent="0.25">
      <c r="D1555" s="54"/>
    </row>
    <row r="1556" spans="4:4" x14ac:dyDescent="0.25">
      <c r="D1556" s="54"/>
    </row>
    <row r="1557" spans="4:4" x14ac:dyDescent="0.25">
      <c r="D1557" s="54"/>
    </row>
    <row r="1558" spans="4:4" x14ac:dyDescent="0.25">
      <c r="D1558" s="54"/>
    </row>
    <row r="1559" spans="4:4" x14ac:dyDescent="0.25">
      <c r="D1559" s="54"/>
    </row>
    <row r="1560" spans="4:4" x14ac:dyDescent="0.25">
      <c r="D1560" s="54"/>
    </row>
    <row r="1561" spans="4:4" x14ac:dyDescent="0.25">
      <c r="D1561" s="54"/>
    </row>
    <row r="1562" spans="4:4" x14ac:dyDescent="0.25">
      <c r="D1562" s="54"/>
    </row>
    <row r="1563" spans="4:4" x14ac:dyDescent="0.25">
      <c r="D1563" s="54"/>
    </row>
    <row r="1564" spans="4:4" x14ac:dyDescent="0.25">
      <c r="D1564" s="54"/>
    </row>
    <row r="1565" spans="4:4" x14ac:dyDescent="0.25">
      <c r="D1565" s="54"/>
    </row>
    <row r="1566" spans="4:4" x14ac:dyDescent="0.25">
      <c r="D1566" s="54"/>
    </row>
    <row r="1567" spans="4:4" x14ac:dyDescent="0.25">
      <c r="D1567" s="54"/>
    </row>
    <row r="1568" spans="4:4" x14ac:dyDescent="0.25">
      <c r="D1568" s="54"/>
    </row>
    <row r="1569" spans="4:4" x14ac:dyDescent="0.25">
      <c r="D1569" s="54"/>
    </row>
    <row r="1570" spans="4:4" x14ac:dyDescent="0.25">
      <c r="D1570" s="54"/>
    </row>
    <row r="1571" spans="4:4" x14ac:dyDescent="0.25">
      <c r="D1571" s="54"/>
    </row>
    <row r="1572" spans="4:4" x14ac:dyDescent="0.25">
      <c r="D1572" s="54"/>
    </row>
    <row r="1573" spans="4:4" x14ac:dyDescent="0.25">
      <c r="D1573" s="54"/>
    </row>
    <row r="1574" spans="4:4" x14ac:dyDescent="0.25">
      <c r="D1574" s="54"/>
    </row>
    <row r="1575" spans="4:4" x14ac:dyDescent="0.25">
      <c r="D1575" s="54"/>
    </row>
    <row r="1576" spans="4:4" x14ac:dyDescent="0.25">
      <c r="D1576" s="54"/>
    </row>
    <row r="1577" spans="4:4" x14ac:dyDescent="0.25">
      <c r="D1577" s="54"/>
    </row>
    <row r="1578" spans="4:4" x14ac:dyDescent="0.25">
      <c r="D1578" s="54"/>
    </row>
    <row r="1579" spans="4:4" x14ac:dyDescent="0.25">
      <c r="D1579" s="54"/>
    </row>
    <row r="1580" spans="4:4" x14ac:dyDescent="0.25">
      <c r="D1580" s="54"/>
    </row>
    <row r="1581" spans="4:4" x14ac:dyDescent="0.25">
      <c r="D1581" s="54"/>
    </row>
    <row r="1582" spans="4:4" x14ac:dyDescent="0.25">
      <c r="D1582" s="54"/>
    </row>
    <row r="1583" spans="4:4" x14ac:dyDescent="0.25">
      <c r="D1583" s="54"/>
    </row>
    <row r="1584" spans="4:4" x14ac:dyDescent="0.25">
      <c r="D1584" s="54"/>
    </row>
    <row r="1585" spans="4:4" x14ac:dyDescent="0.25">
      <c r="D1585" s="54"/>
    </row>
    <row r="1586" spans="4:4" x14ac:dyDescent="0.25">
      <c r="D1586" s="54"/>
    </row>
    <row r="1587" spans="4:4" x14ac:dyDescent="0.25">
      <c r="D1587" s="54"/>
    </row>
    <row r="1588" spans="4:4" x14ac:dyDescent="0.25">
      <c r="D1588" s="54"/>
    </row>
    <row r="1589" spans="4:4" x14ac:dyDescent="0.25">
      <c r="D1589" s="54"/>
    </row>
    <row r="1590" spans="4:4" x14ac:dyDescent="0.25">
      <c r="D1590" s="54"/>
    </row>
    <row r="1591" spans="4:4" x14ac:dyDescent="0.25">
      <c r="D1591" s="54"/>
    </row>
    <row r="1592" spans="4:4" x14ac:dyDescent="0.25">
      <c r="D1592" s="54"/>
    </row>
    <row r="1593" spans="4:4" x14ac:dyDescent="0.25">
      <c r="D1593" s="54"/>
    </row>
    <row r="1594" spans="4:4" x14ac:dyDescent="0.25">
      <c r="D1594" s="54"/>
    </row>
    <row r="1595" spans="4:4" x14ac:dyDescent="0.25">
      <c r="D1595" s="54"/>
    </row>
    <row r="1596" spans="4:4" x14ac:dyDescent="0.25">
      <c r="D1596" s="54"/>
    </row>
    <row r="1597" spans="4:4" x14ac:dyDescent="0.25">
      <c r="D1597" s="54"/>
    </row>
    <row r="1598" spans="4:4" x14ac:dyDescent="0.25">
      <c r="D1598" s="54"/>
    </row>
    <row r="1599" spans="4:4" x14ac:dyDescent="0.25">
      <c r="D1599" s="54"/>
    </row>
    <row r="1600" spans="4:4" x14ac:dyDescent="0.25">
      <c r="D1600" s="54"/>
    </row>
    <row r="1601" spans="4:4" x14ac:dyDescent="0.25">
      <c r="D1601" s="54"/>
    </row>
    <row r="1602" spans="4:4" x14ac:dyDescent="0.25">
      <c r="D1602" s="54"/>
    </row>
    <row r="1603" spans="4:4" x14ac:dyDescent="0.25">
      <c r="D1603" s="54"/>
    </row>
    <row r="1604" spans="4:4" x14ac:dyDescent="0.25">
      <c r="D1604" s="54"/>
    </row>
    <row r="1605" spans="4:4" x14ac:dyDescent="0.25">
      <c r="D1605" s="54"/>
    </row>
    <row r="1606" spans="4:4" x14ac:dyDescent="0.25">
      <c r="D1606" s="54"/>
    </row>
    <row r="1607" spans="4:4" x14ac:dyDescent="0.25">
      <c r="D1607" s="54"/>
    </row>
    <row r="1608" spans="4:4" x14ac:dyDescent="0.25">
      <c r="D1608" s="54"/>
    </row>
    <row r="1609" spans="4:4" x14ac:dyDescent="0.25">
      <c r="D1609" s="54"/>
    </row>
    <row r="1610" spans="4:4" x14ac:dyDescent="0.25">
      <c r="D1610" s="54"/>
    </row>
    <row r="1611" spans="4:4" x14ac:dyDescent="0.25">
      <c r="D1611" s="54"/>
    </row>
    <row r="1612" spans="4:4" x14ac:dyDescent="0.25">
      <c r="D1612" s="54"/>
    </row>
    <row r="1613" spans="4:4" x14ac:dyDescent="0.25">
      <c r="D1613" s="54"/>
    </row>
    <row r="1614" spans="4:4" x14ac:dyDescent="0.25">
      <c r="D1614" s="54"/>
    </row>
    <row r="1615" spans="4:4" x14ac:dyDescent="0.25">
      <c r="D1615" s="54"/>
    </row>
    <row r="1616" spans="4:4" x14ac:dyDescent="0.25">
      <c r="D1616" s="54"/>
    </row>
    <row r="1617" spans="4:4" x14ac:dyDescent="0.25">
      <c r="D1617" s="54"/>
    </row>
    <row r="1618" spans="4:4" x14ac:dyDescent="0.25">
      <c r="D1618" s="54"/>
    </row>
    <row r="1619" spans="4:4" x14ac:dyDescent="0.25">
      <c r="D1619" s="54"/>
    </row>
    <row r="1620" spans="4:4" x14ac:dyDescent="0.25">
      <c r="D1620" s="54"/>
    </row>
    <row r="1621" spans="4:4" x14ac:dyDescent="0.25">
      <c r="D1621" s="54"/>
    </row>
    <row r="1622" spans="4:4" x14ac:dyDescent="0.25">
      <c r="D1622" s="54"/>
    </row>
    <row r="1623" spans="4:4" x14ac:dyDescent="0.25">
      <c r="D1623" s="54"/>
    </row>
    <row r="1624" spans="4:4" x14ac:dyDescent="0.25">
      <c r="D1624" s="54"/>
    </row>
    <row r="1625" spans="4:4" x14ac:dyDescent="0.25">
      <c r="D1625" s="54"/>
    </row>
    <row r="1626" spans="4:4" x14ac:dyDescent="0.25">
      <c r="D1626" s="54"/>
    </row>
    <row r="1627" spans="4:4" x14ac:dyDescent="0.25">
      <c r="D1627" s="54"/>
    </row>
    <row r="1628" spans="4:4" x14ac:dyDescent="0.25">
      <c r="D1628" s="54"/>
    </row>
    <row r="1629" spans="4:4" x14ac:dyDescent="0.25">
      <c r="D1629" s="54"/>
    </row>
    <row r="1630" spans="4:4" x14ac:dyDescent="0.25">
      <c r="D1630" s="54"/>
    </row>
    <row r="1631" spans="4:4" x14ac:dyDescent="0.25">
      <c r="D1631" s="54"/>
    </row>
    <row r="1632" spans="4:4" x14ac:dyDescent="0.25">
      <c r="D1632" s="54"/>
    </row>
    <row r="1633" spans="4:4" x14ac:dyDescent="0.25">
      <c r="D1633" s="54"/>
    </row>
    <row r="1634" spans="4:4" x14ac:dyDescent="0.25">
      <c r="D1634" s="54"/>
    </row>
    <row r="1635" spans="4:4" x14ac:dyDescent="0.25">
      <c r="D1635" s="54"/>
    </row>
    <row r="1636" spans="4:4" x14ac:dyDescent="0.25">
      <c r="D1636" s="54"/>
    </row>
    <row r="1637" spans="4:4" x14ac:dyDescent="0.25">
      <c r="D1637" s="54"/>
    </row>
    <row r="1638" spans="4:4" x14ac:dyDescent="0.25">
      <c r="D1638" s="54"/>
    </row>
    <row r="1639" spans="4:4" x14ac:dyDescent="0.25">
      <c r="D1639" s="54"/>
    </row>
    <row r="1640" spans="4:4" x14ac:dyDescent="0.25">
      <c r="D1640" s="54"/>
    </row>
    <row r="1641" spans="4:4" x14ac:dyDescent="0.25">
      <c r="D1641" s="54"/>
    </row>
    <row r="1642" spans="4:4" x14ac:dyDescent="0.25">
      <c r="D1642" s="54"/>
    </row>
    <row r="1643" spans="4:4" x14ac:dyDescent="0.25">
      <c r="D1643" s="54"/>
    </row>
    <row r="1644" spans="4:4" x14ac:dyDescent="0.25">
      <c r="D1644" s="54"/>
    </row>
    <row r="1645" spans="4:4" x14ac:dyDescent="0.25">
      <c r="D1645" s="54"/>
    </row>
    <row r="1646" spans="4:4" x14ac:dyDescent="0.25">
      <c r="D1646" s="54"/>
    </row>
    <row r="1647" spans="4:4" x14ac:dyDescent="0.25">
      <c r="D1647" s="54"/>
    </row>
    <row r="1648" spans="4:4" x14ac:dyDescent="0.25">
      <c r="D1648" s="54"/>
    </row>
    <row r="1649" spans="4:4" x14ac:dyDescent="0.25">
      <c r="D1649" s="54"/>
    </row>
    <row r="1650" spans="4:4" x14ac:dyDescent="0.25">
      <c r="D1650" s="54"/>
    </row>
    <row r="1651" spans="4:4" x14ac:dyDescent="0.25">
      <c r="D1651" s="54"/>
    </row>
    <row r="1652" spans="4:4" x14ac:dyDescent="0.25">
      <c r="D1652" s="54"/>
    </row>
    <row r="1653" spans="4:4" x14ac:dyDescent="0.25">
      <c r="D1653" s="54"/>
    </row>
    <row r="1654" spans="4:4" x14ac:dyDescent="0.25">
      <c r="D1654" s="54"/>
    </row>
    <row r="1655" spans="4:4" x14ac:dyDescent="0.25">
      <c r="D1655" s="54"/>
    </row>
    <row r="1656" spans="4:4" x14ac:dyDescent="0.25">
      <c r="D1656" s="54"/>
    </row>
    <row r="1657" spans="4:4" x14ac:dyDescent="0.25">
      <c r="D1657" s="54"/>
    </row>
    <row r="1658" spans="4:4" x14ac:dyDescent="0.25">
      <c r="D1658" s="54"/>
    </row>
    <row r="1659" spans="4:4" x14ac:dyDescent="0.25">
      <c r="D1659" s="54"/>
    </row>
    <row r="1660" spans="4:4" x14ac:dyDescent="0.25">
      <c r="D1660" s="54"/>
    </row>
    <row r="1661" spans="4:4" x14ac:dyDescent="0.25">
      <c r="D1661" s="54"/>
    </row>
    <row r="1662" spans="4:4" x14ac:dyDescent="0.25">
      <c r="D1662" s="54"/>
    </row>
    <row r="1663" spans="4:4" x14ac:dyDescent="0.25">
      <c r="D1663" s="54"/>
    </row>
    <row r="1664" spans="4:4" x14ac:dyDescent="0.25">
      <c r="D1664" s="54"/>
    </row>
    <row r="1665" spans="4:4" x14ac:dyDescent="0.25">
      <c r="D1665" s="54"/>
    </row>
    <row r="1666" spans="4:4" x14ac:dyDescent="0.25">
      <c r="D1666" s="54"/>
    </row>
    <row r="1667" spans="4:4" x14ac:dyDescent="0.25">
      <c r="D1667" s="54"/>
    </row>
    <row r="1668" spans="4:4" x14ac:dyDescent="0.25">
      <c r="D1668" s="54"/>
    </row>
    <row r="1669" spans="4:4" x14ac:dyDescent="0.25">
      <c r="D1669" s="54"/>
    </row>
    <row r="1670" spans="4:4" x14ac:dyDescent="0.25">
      <c r="D1670" s="54"/>
    </row>
    <row r="1671" spans="4:4" x14ac:dyDescent="0.25">
      <c r="D1671" s="54"/>
    </row>
    <row r="1672" spans="4:4" x14ac:dyDescent="0.25">
      <c r="D1672" s="54"/>
    </row>
    <row r="1673" spans="4:4" x14ac:dyDescent="0.25">
      <c r="D1673" s="54"/>
    </row>
    <row r="1674" spans="4:4" x14ac:dyDescent="0.25">
      <c r="D1674" s="54"/>
    </row>
    <row r="1675" spans="4:4" x14ac:dyDescent="0.25">
      <c r="D1675" s="54"/>
    </row>
    <row r="1676" spans="4:4" x14ac:dyDescent="0.25">
      <c r="D1676" s="54"/>
    </row>
    <row r="1677" spans="4:4" x14ac:dyDescent="0.25">
      <c r="D1677" s="54"/>
    </row>
    <row r="1678" spans="4:4" x14ac:dyDescent="0.25">
      <c r="D1678" s="54"/>
    </row>
    <row r="1679" spans="4:4" x14ac:dyDescent="0.25">
      <c r="D1679" s="54"/>
    </row>
    <row r="1680" spans="4:4" x14ac:dyDescent="0.25">
      <c r="D1680" s="54"/>
    </row>
    <row r="1681" spans="4:4" x14ac:dyDescent="0.25">
      <c r="D1681" s="54"/>
    </row>
    <row r="1682" spans="4:4" x14ac:dyDescent="0.25">
      <c r="D1682" s="54"/>
    </row>
    <row r="1683" spans="4:4" x14ac:dyDescent="0.25">
      <c r="D1683" s="54"/>
    </row>
    <row r="1684" spans="4:4" x14ac:dyDescent="0.25">
      <c r="D1684" s="54"/>
    </row>
    <row r="1685" spans="4:4" x14ac:dyDescent="0.25">
      <c r="D1685" s="54"/>
    </row>
    <row r="1686" spans="4:4" x14ac:dyDescent="0.25">
      <c r="D1686" s="54"/>
    </row>
    <row r="1687" spans="4:4" x14ac:dyDescent="0.25">
      <c r="D1687" s="54"/>
    </row>
    <row r="1688" spans="4:4" x14ac:dyDescent="0.25">
      <c r="D1688" s="54"/>
    </row>
    <row r="1689" spans="4:4" x14ac:dyDescent="0.25">
      <c r="D1689" s="54"/>
    </row>
    <row r="1690" spans="4:4" x14ac:dyDescent="0.25">
      <c r="D1690" s="54"/>
    </row>
    <row r="1691" spans="4:4" x14ac:dyDescent="0.25">
      <c r="D1691" s="54"/>
    </row>
    <row r="1692" spans="4:4" x14ac:dyDescent="0.25">
      <c r="D1692" s="54"/>
    </row>
    <row r="1693" spans="4:4" x14ac:dyDescent="0.25">
      <c r="D1693" s="54"/>
    </row>
    <row r="1694" spans="4:4" x14ac:dyDescent="0.25">
      <c r="D1694" s="54"/>
    </row>
    <row r="1695" spans="4:4" x14ac:dyDescent="0.25">
      <c r="D1695" s="54"/>
    </row>
    <row r="1696" spans="4:4" x14ac:dyDescent="0.25">
      <c r="D1696" s="54"/>
    </row>
    <row r="1697" spans="4:4" x14ac:dyDescent="0.25">
      <c r="D1697" s="54"/>
    </row>
    <row r="1698" spans="4:4" x14ac:dyDescent="0.25">
      <c r="D1698" s="54"/>
    </row>
    <row r="1699" spans="4:4" x14ac:dyDescent="0.25">
      <c r="D1699" s="54"/>
    </row>
    <row r="1700" spans="4:4" x14ac:dyDescent="0.25">
      <c r="D1700" s="54"/>
    </row>
    <row r="1701" spans="4:4" x14ac:dyDescent="0.25">
      <c r="D1701" s="54"/>
    </row>
    <row r="1702" spans="4:4" x14ac:dyDescent="0.25">
      <c r="D1702" s="54"/>
    </row>
    <row r="1703" spans="4:4" x14ac:dyDescent="0.25">
      <c r="D1703" s="54"/>
    </row>
    <row r="1704" spans="4:4" x14ac:dyDescent="0.25">
      <c r="D1704" s="54"/>
    </row>
    <row r="1705" spans="4:4" x14ac:dyDescent="0.25">
      <c r="D1705" s="54"/>
    </row>
    <row r="1706" spans="4:4" x14ac:dyDescent="0.25">
      <c r="D1706" s="54"/>
    </row>
    <row r="1707" spans="4:4" x14ac:dyDescent="0.25">
      <c r="D1707" s="54"/>
    </row>
    <row r="1708" spans="4:4" x14ac:dyDescent="0.25">
      <c r="D1708" s="54"/>
    </row>
    <row r="1709" spans="4:4" x14ac:dyDescent="0.25">
      <c r="D1709" s="54"/>
    </row>
    <row r="1710" spans="4:4" x14ac:dyDescent="0.25">
      <c r="D1710" s="54"/>
    </row>
    <row r="1711" spans="4:4" x14ac:dyDescent="0.25">
      <c r="D1711" s="54"/>
    </row>
    <row r="1712" spans="4:4" x14ac:dyDescent="0.25">
      <c r="D1712" s="54"/>
    </row>
    <row r="1713" spans="4:4" x14ac:dyDescent="0.25">
      <c r="D1713" s="54"/>
    </row>
    <row r="1714" spans="4:4" x14ac:dyDescent="0.25">
      <c r="D1714" s="54"/>
    </row>
    <row r="1715" spans="4:4" x14ac:dyDescent="0.25">
      <c r="D1715" s="54"/>
    </row>
    <row r="1716" spans="4:4" x14ac:dyDescent="0.25">
      <c r="D1716" s="54"/>
    </row>
    <row r="1717" spans="4:4" x14ac:dyDescent="0.25">
      <c r="D1717" s="54"/>
    </row>
    <row r="1718" spans="4:4" x14ac:dyDescent="0.25">
      <c r="D1718" s="54"/>
    </row>
    <row r="1719" spans="4:4" x14ac:dyDescent="0.25">
      <c r="D1719" s="54"/>
    </row>
    <row r="1720" spans="4:4" x14ac:dyDescent="0.25">
      <c r="D1720" s="54"/>
    </row>
    <row r="1721" spans="4:4" x14ac:dyDescent="0.25">
      <c r="D1721" s="54"/>
    </row>
    <row r="1722" spans="4:4" x14ac:dyDescent="0.25">
      <c r="D1722" s="54"/>
    </row>
    <row r="1723" spans="4:4" x14ac:dyDescent="0.25">
      <c r="D1723" s="54"/>
    </row>
    <row r="1724" spans="4:4" x14ac:dyDescent="0.25">
      <c r="D1724" s="54"/>
    </row>
    <row r="1725" spans="4:4" x14ac:dyDescent="0.25">
      <c r="D1725" s="54"/>
    </row>
    <row r="1726" spans="4:4" x14ac:dyDescent="0.25">
      <c r="D1726" s="54"/>
    </row>
    <row r="1727" spans="4:4" x14ac:dyDescent="0.25">
      <c r="D1727" s="54"/>
    </row>
    <row r="1728" spans="4:4" x14ac:dyDescent="0.25">
      <c r="D1728" s="54"/>
    </row>
    <row r="1729" spans="4:4" x14ac:dyDescent="0.25">
      <c r="D1729" s="54"/>
    </row>
    <row r="1730" spans="4:4" x14ac:dyDescent="0.25">
      <c r="D1730" s="54"/>
    </row>
    <row r="1731" spans="4:4" x14ac:dyDescent="0.25">
      <c r="D1731" s="54"/>
    </row>
    <row r="1732" spans="4:4" x14ac:dyDescent="0.25">
      <c r="D1732" s="54"/>
    </row>
    <row r="1733" spans="4:4" x14ac:dyDescent="0.25">
      <c r="D1733" s="54"/>
    </row>
    <row r="1734" spans="4:4" x14ac:dyDescent="0.25">
      <c r="D1734" s="54"/>
    </row>
    <row r="1735" spans="4:4" x14ac:dyDescent="0.25">
      <c r="D1735" s="54"/>
    </row>
    <row r="1736" spans="4:4" x14ac:dyDescent="0.25">
      <c r="D1736" s="54"/>
    </row>
    <row r="1737" spans="4:4" x14ac:dyDescent="0.25">
      <c r="D1737" s="54"/>
    </row>
    <row r="1738" spans="4:4" x14ac:dyDescent="0.25">
      <c r="D1738" s="54"/>
    </row>
    <row r="1739" spans="4:4" x14ac:dyDescent="0.25">
      <c r="D1739" s="54"/>
    </row>
    <row r="1740" spans="4:4" x14ac:dyDescent="0.25">
      <c r="D1740" s="54"/>
    </row>
    <row r="1741" spans="4:4" x14ac:dyDescent="0.25">
      <c r="D1741" s="54"/>
    </row>
    <row r="1742" spans="4:4" x14ac:dyDescent="0.25">
      <c r="D1742" s="54"/>
    </row>
    <row r="1743" spans="4:4" x14ac:dyDescent="0.25">
      <c r="D1743" s="54"/>
    </row>
    <row r="1744" spans="4:4" x14ac:dyDescent="0.25">
      <c r="D1744" s="54"/>
    </row>
    <row r="1745" spans="4:4" x14ac:dyDescent="0.25">
      <c r="D1745" s="54"/>
    </row>
    <row r="1746" spans="4:4" x14ac:dyDescent="0.25">
      <c r="D1746" s="54"/>
    </row>
    <row r="1747" spans="4:4" x14ac:dyDescent="0.25">
      <c r="D1747" s="54"/>
    </row>
    <row r="1748" spans="4:4" x14ac:dyDescent="0.25">
      <c r="D1748" s="54"/>
    </row>
    <row r="1749" spans="4:4" x14ac:dyDescent="0.25">
      <c r="D1749" s="54"/>
    </row>
    <row r="1750" spans="4:4" x14ac:dyDescent="0.25">
      <c r="D1750" s="54"/>
    </row>
    <row r="1751" spans="4:4" x14ac:dyDescent="0.25">
      <c r="D1751" s="54"/>
    </row>
    <row r="1752" spans="4:4" x14ac:dyDescent="0.25">
      <c r="D1752" s="54"/>
    </row>
    <row r="1753" spans="4:4" x14ac:dyDescent="0.25">
      <c r="D1753" s="54"/>
    </row>
    <row r="1754" spans="4:4" x14ac:dyDescent="0.25">
      <c r="D1754" s="54"/>
    </row>
    <row r="1755" spans="4:4" x14ac:dyDescent="0.25">
      <c r="D1755" s="54"/>
    </row>
    <row r="1756" spans="4:4" x14ac:dyDescent="0.25">
      <c r="D1756" s="54"/>
    </row>
    <row r="1757" spans="4:4" x14ac:dyDescent="0.25">
      <c r="D1757" s="54"/>
    </row>
    <row r="1758" spans="4:4" x14ac:dyDescent="0.25">
      <c r="D1758" s="54"/>
    </row>
    <row r="1759" spans="4:4" x14ac:dyDescent="0.25">
      <c r="D1759" s="54"/>
    </row>
    <row r="1760" spans="4:4" x14ac:dyDescent="0.25">
      <c r="D1760" s="54"/>
    </row>
    <row r="1761" spans="4:4" x14ac:dyDescent="0.25">
      <c r="D1761" s="54"/>
    </row>
    <row r="1762" spans="4:4" x14ac:dyDescent="0.25">
      <c r="D1762" s="54"/>
    </row>
    <row r="1763" spans="4:4" x14ac:dyDescent="0.25">
      <c r="D1763" s="54"/>
    </row>
    <row r="1764" spans="4:4" x14ac:dyDescent="0.25">
      <c r="D1764" s="54"/>
    </row>
    <row r="1765" spans="4:4" x14ac:dyDescent="0.25">
      <c r="D1765" s="54"/>
    </row>
    <row r="1766" spans="4:4" x14ac:dyDescent="0.25">
      <c r="D1766" s="54"/>
    </row>
    <row r="1767" spans="4:4" x14ac:dyDescent="0.25">
      <c r="D1767" s="54"/>
    </row>
    <row r="1768" spans="4:4" x14ac:dyDescent="0.25">
      <c r="D1768" s="54"/>
    </row>
    <row r="1769" spans="4:4" x14ac:dyDescent="0.25">
      <c r="D1769" s="54"/>
    </row>
    <row r="1770" spans="4:4" x14ac:dyDescent="0.25">
      <c r="D1770" s="54"/>
    </row>
    <row r="1771" spans="4:4" x14ac:dyDescent="0.25">
      <c r="D1771" s="54"/>
    </row>
    <row r="1772" spans="4:4" x14ac:dyDescent="0.25">
      <c r="D1772" s="54"/>
    </row>
    <row r="1773" spans="4:4" x14ac:dyDescent="0.25">
      <c r="D1773" s="54"/>
    </row>
    <row r="1774" spans="4:4" x14ac:dyDescent="0.25">
      <c r="D1774" s="54"/>
    </row>
    <row r="1775" spans="4:4" x14ac:dyDescent="0.25">
      <c r="D1775" s="54"/>
    </row>
    <row r="1776" spans="4:4" x14ac:dyDescent="0.25">
      <c r="D1776" s="54"/>
    </row>
    <row r="1777" spans="4:4" x14ac:dyDescent="0.25">
      <c r="D1777" s="54"/>
    </row>
    <row r="1778" spans="4:4" x14ac:dyDescent="0.25">
      <c r="D1778" s="54"/>
    </row>
    <row r="1779" spans="4:4" x14ac:dyDescent="0.25">
      <c r="D1779" s="54"/>
    </row>
    <row r="1780" spans="4:4" x14ac:dyDescent="0.25">
      <c r="D1780" s="54"/>
    </row>
    <row r="1781" spans="4:4" x14ac:dyDescent="0.25">
      <c r="D1781" s="54"/>
    </row>
    <row r="1782" spans="4:4" x14ac:dyDescent="0.25">
      <c r="D1782" s="54"/>
    </row>
    <row r="1783" spans="4:4" x14ac:dyDescent="0.25">
      <c r="D1783" s="54"/>
    </row>
    <row r="1784" spans="4:4" x14ac:dyDescent="0.25">
      <c r="D1784" s="54"/>
    </row>
    <row r="1785" spans="4:4" x14ac:dyDescent="0.25">
      <c r="D1785" s="54"/>
    </row>
    <row r="1786" spans="4:4" x14ac:dyDescent="0.25">
      <c r="D1786" s="54"/>
    </row>
    <row r="1787" spans="4:4" x14ac:dyDescent="0.25">
      <c r="D1787" s="54"/>
    </row>
    <row r="1788" spans="4:4" x14ac:dyDescent="0.25">
      <c r="D1788" s="54"/>
    </row>
    <row r="1789" spans="4:4" x14ac:dyDescent="0.25">
      <c r="D1789" s="54"/>
    </row>
    <row r="1790" spans="4:4" x14ac:dyDescent="0.25">
      <c r="D1790" s="54"/>
    </row>
    <row r="1791" spans="4:4" x14ac:dyDescent="0.25">
      <c r="D1791" s="54"/>
    </row>
    <row r="1792" spans="4:4" x14ac:dyDescent="0.25">
      <c r="D1792" s="54"/>
    </row>
    <row r="1793" spans="4:4" x14ac:dyDescent="0.25">
      <c r="D1793" s="54"/>
    </row>
    <row r="1794" spans="4:4" x14ac:dyDescent="0.25">
      <c r="D1794" s="54"/>
    </row>
    <row r="1795" spans="4:4" x14ac:dyDescent="0.25">
      <c r="D1795" s="54"/>
    </row>
    <row r="1796" spans="4:4" x14ac:dyDescent="0.25">
      <c r="D1796" s="54"/>
    </row>
    <row r="1797" spans="4:4" x14ac:dyDescent="0.25">
      <c r="D1797" s="54"/>
    </row>
    <row r="1798" spans="4:4" x14ac:dyDescent="0.25">
      <c r="D1798" s="54"/>
    </row>
    <row r="1799" spans="4:4" x14ac:dyDescent="0.25">
      <c r="D1799" s="54"/>
    </row>
    <row r="1800" spans="4:4" x14ac:dyDescent="0.25">
      <c r="D1800" s="54"/>
    </row>
    <row r="1801" spans="4:4" x14ac:dyDescent="0.25">
      <c r="D1801" s="54"/>
    </row>
    <row r="1802" spans="4:4" x14ac:dyDescent="0.25">
      <c r="D1802" s="54"/>
    </row>
    <row r="1803" spans="4:4" x14ac:dyDescent="0.25">
      <c r="D1803" s="54"/>
    </row>
    <row r="1804" spans="4:4" x14ac:dyDescent="0.25">
      <c r="D1804" s="54"/>
    </row>
    <row r="1805" spans="4:4" x14ac:dyDescent="0.25">
      <c r="D1805" s="54"/>
    </row>
    <row r="1806" spans="4:4" x14ac:dyDescent="0.25">
      <c r="D1806" s="54"/>
    </row>
    <row r="1807" spans="4:4" x14ac:dyDescent="0.25">
      <c r="D1807" s="54"/>
    </row>
    <row r="1808" spans="4:4" x14ac:dyDescent="0.25">
      <c r="D1808" s="54"/>
    </row>
    <row r="1809" spans="4:4" x14ac:dyDescent="0.25">
      <c r="D1809" s="54"/>
    </row>
    <row r="1810" spans="4:4" x14ac:dyDescent="0.25">
      <c r="D1810" s="54"/>
    </row>
    <row r="1811" spans="4:4" x14ac:dyDescent="0.25">
      <c r="D1811" s="54"/>
    </row>
    <row r="1812" spans="4:4" x14ac:dyDescent="0.25">
      <c r="D1812" s="54"/>
    </row>
    <row r="1813" spans="4:4" x14ac:dyDescent="0.25">
      <c r="D1813" s="54"/>
    </row>
    <row r="1814" spans="4:4" x14ac:dyDescent="0.25">
      <c r="D1814" s="54"/>
    </row>
    <row r="1815" spans="4:4" x14ac:dyDescent="0.25">
      <c r="D1815" s="54"/>
    </row>
    <row r="1816" spans="4:4" x14ac:dyDescent="0.25">
      <c r="D1816" s="54"/>
    </row>
    <row r="1817" spans="4:4" x14ac:dyDescent="0.25">
      <c r="D1817" s="54"/>
    </row>
    <row r="1818" spans="4:4" x14ac:dyDescent="0.25">
      <c r="D1818" s="54"/>
    </row>
    <row r="1819" spans="4:4" x14ac:dyDescent="0.25">
      <c r="D1819" s="54"/>
    </row>
    <row r="1820" spans="4:4" x14ac:dyDescent="0.25">
      <c r="D1820" s="54"/>
    </row>
    <row r="1821" spans="4:4" x14ac:dyDescent="0.25">
      <c r="D1821" s="54"/>
    </row>
    <row r="1822" spans="4:4" x14ac:dyDescent="0.25">
      <c r="D1822" s="54"/>
    </row>
    <row r="1823" spans="4:4" x14ac:dyDescent="0.25">
      <c r="D1823" s="54"/>
    </row>
    <row r="1824" spans="4:4" x14ac:dyDescent="0.25">
      <c r="D1824" s="54"/>
    </row>
    <row r="1825" spans="4:4" x14ac:dyDescent="0.25">
      <c r="D1825" s="54"/>
    </row>
    <row r="1826" spans="4:4" x14ac:dyDescent="0.25">
      <c r="D1826" s="54"/>
    </row>
    <row r="1827" spans="4:4" x14ac:dyDescent="0.25">
      <c r="D1827" s="54"/>
    </row>
    <row r="1828" spans="4:4" x14ac:dyDescent="0.25">
      <c r="D1828" s="54"/>
    </row>
    <row r="1829" spans="4:4" x14ac:dyDescent="0.25">
      <c r="D1829" s="54"/>
    </row>
    <row r="1830" spans="4:4" x14ac:dyDescent="0.25">
      <c r="D1830" s="54"/>
    </row>
    <row r="1831" spans="4:4" x14ac:dyDescent="0.25">
      <c r="D1831" s="54"/>
    </row>
    <row r="1832" spans="4:4" x14ac:dyDescent="0.25">
      <c r="D1832" s="54"/>
    </row>
    <row r="1833" spans="4:4" x14ac:dyDescent="0.25">
      <c r="D1833" s="54"/>
    </row>
    <row r="1834" spans="4:4" x14ac:dyDescent="0.25">
      <c r="D1834" s="54"/>
    </row>
    <row r="1835" spans="4:4" x14ac:dyDescent="0.25">
      <c r="D1835" s="54"/>
    </row>
    <row r="1836" spans="4:4" x14ac:dyDescent="0.25">
      <c r="D1836" s="54"/>
    </row>
    <row r="1837" spans="4:4" x14ac:dyDescent="0.25">
      <c r="D1837" s="54"/>
    </row>
    <row r="1838" spans="4:4" x14ac:dyDescent="0.25">
      <c r="D1838" s="54"/>
    </row>
    <row r="1839" spans="4:4" x14ac:dyDescent="0.25">
      <c r="D1839" s="54"/>
    </row>
    <row r="1840" spans="4:4" x14ac:dyDescent="0.25">
      <c r="D1840" s="54"/>
    </row>
    <row r="1841" spans="4:4" x14ac:dyDescent="0.25">
      <c r="D1841" s="54"/>
    </row>
    <row r="1842" spans="4:4" x14ac:dyDescent="0.25">
      <c r="D1842" s="54"/>
    </row>
    <row r="1843" spans="4:4" x14ac:dyDescent="0.25">
      <c r="D1843" s="54"/>
    </row>
    <row r="1844" spans="4:4" x14ac:dyDescent="0.25">
      <c r="D1844" s="54"/>
    </row>
    <row r="1845" spans="4:4" x14ac:dyDescent="0.25">
      <c r="D1845" s="54"/>
    </row>
    <row r="1846" spans="4:4" x14ac:dyDescent="0.25">
      <c r="D1846" s="54"/>
    </row>
    <row r="1847" spans="4:4" x14ac:dyDescent="0.25">
      <c r="D1847" s="54"/>
    </row>
    <row r="1848" spans="4:4" x14ac:dyDescent="0.25">
      <c r="D1848" s="54"/>
    </row>
    <row r="1849" spans="4:4" x14ac:dyDescent="0.25">
      <c r="D1849" s="54"/>
    </row>
    <row r="1850" spans="4:4" x14ac:dyDescent="0.25">
      <c r="D1850" s="54"/>
    </row>
    <row r="1851" spans="4:4" x14ac:dyDescent="0.25">
      <c r="D1851" s="54"/>
    </row>
    <row r="1852" spans="4:4" x14ac:dyDescent="0.25">
      <c r="D1852" s="54"/>
    </row>
    <row r="1853" spans="4:4" x14ac:dyDescent="0.25">
      <c r="D1853" s="54"/>
    </row>
    <row r="1854" spans="4:4" x14ac:dyDescent="0.25">
      <c r="D1854" s="54"/>
    </row>
    <row r="1855" spans="4:4" x14ac:dyDescent="0.25">
      <c r="D1855" s="54"/>
    </row>
    <row r="1856" spans="4:4" x14ac:dyDescent="0.25">
      <c r="D1856" s="54"/>
    </row>
    <row r="1857" spans="4:4" x14ac:dyDescent="0.25">
      <c r="D1857" s="54"/>
    </row>
    <row r="1858" spans="4:4" x14ac:dyDescent="0.25">
      <c r="D1858" s="54"/>
    </row>
    <row r="1859" spans="4:4" x14ac:dyDescent="0.25">
      <c r="D1859" s="54"/>
    </row>
    <row r="1860" spans="4:4" x14ac:dyDescent="0.25">
      <c r="D1860" s="54"/>
    </row>
    <row r="1861" spans="4:4" x14ac:dyDescent="0.25">
      <c r="D1861" s="54"/>
    </row>
    <row r="1862" spans="4:4" x14ac:dyDescent="0.25">
      <c r="D1862" s="54"/>
    </row>
    <row r="1863" spans="4:4" x14ac:dyDescent="0.25">
      <c r="D1863" s="54"/>
    </row>
    <row r="1864" spans="4:4" x14ac:dyDescent="0.25">
      <c r="D1864" s="54"/>
    </row>
    <row r="1865" spans="4:4" x14ac:dyDescent="0.25">
      <c r="D1865" s="54"/>
    </row>
    <row r="1866" spans="4:4" x14ac:dyDescent="0.25">
      <c r="D1866" s="54"/>
    </row>
    <row r="1867" spans="4:4" x14ac:dyDescent="0.25">
      <c r="D1867" s="54"/>
    </row>
    <row r="1868" spans="4:4" x14ac:dyDescent="0.25">
      <c r="D1868" s="54"/>
    </row>
    <row r="1869" spans="4:4" x14ac:dyDescent="0.25">
      <c r="D1869" s="54"/>
    </row>
    <row r="1870" spans="4:4" x14ac:dyDescent="0.25">
      <c r="D1870" s="54"/>
    </row>
    <row r="1871" spans="4:4" x14ac:dyDescent="0.25">
      <c r="D1871" s="54"/>
    </row>
    <row r="1872" spans="4:4" x14ac:dyDescent="0.25">
      <c r="D1872" s="54"/>
    </row>
    <row r="1873" spans="4:4" x14ac:dyDescent="0.25">
      <c r="D1873" s="54"/>
    </row>
    <row r="1874" spans="4:4" x14ac:dyDescent="0.25">
      <c r="D1874" s="54"/>
    </row>
    <row r="1875" spans="4:4" x14ac:dyDescent="0.25">
      <c r="D1875" s="54"/>
    </row>
    <row r="1876" spans="4:4" x14ac:dyDescent="0.25">
      <c r="D1876" s="54"/>
    </row>
    <row r="1877" spans="4:4" x14ac:dyDescent="0.25">
      <c r="D1877" s="54"/>
    </row>
    <row r="1878" spans="4:4" x14ac:dyDescent="0.25">
      <c r="D1878" s="54"/>
    </row>
    <row r="1879" spans="4:4" x14ac:dyDescent="0.25">
      <c r="D1879" s="54"/>
    </row>
    <row r="1880" spans="4:4" x14ac:dyDescent="0.25">
      <c r="D1880" s="54"/>
    </row>
    <row r="1881" spans="4:4" x14ac:dyDescent="0.25">
      <c r="D1881" s="54"/>
    </row>
    <row r="1882" spans="4:4" x14ac:dyDescent="0.25">
      <c r="D1882" s="54"/>
    </row>
    <row r="1883" spans="4:4" x14ac:dyDescent="0.25">
      <c r="D1883" s="54"/>
    </row>
    <row r="1884" spans="4:4" x14ac:dyDescent="0.25">
      <c r="D1884" s="54"/>
    </row>
    <row r="1885" spans="4:4" x14ac:dyDescent="0.25">
      <c r="D1885" s="54"/>
    </row>
    <row r="1886" spans="4:4" x14ac:dyDescent="0.25">
      <c r="D1886" s="54"/>
    </row>
    <row r="1887" spans="4:4" x14ac:dyDescent="0.25">
      <c r="D1887" s="54"/>
    </row>
    <row r="1888" spans="4:4" x14ac:dyDescent="0.25">
      <c r="D1888" s="54"/>
    </row>
    <row r="1889" spans="4:4" x14ac:dyDescent="0.25">
      <c r="D1889" s="54"/>
    </row>
    <row r="1890" spans="4:4" x14ac:dyDescent="0.25">
      <c r="D1890" s="54"/>
    </row>
    <row r="1891" spans="4:4" x14ac:dyDescent="0.25">
      <c r="D1891" s="54"/>
    </row>
    <row r="1892" spans="4:4" x14ac:dyDescent="0.25">
      <c r="D1892" s="54"/>
    </row>
    <row r="1893" spans="4:4" x14ac:dyDescent="0.25">
      <c r="D1893" s="54"/>
    </row>
    <row r="1894" spans="4:4" x14ac:dyDescent="0.25">
      <c r="D1894" s="54"/>
    </row>
    <row r="1895" spans="4:4" x14ac:dyDescent="0.25">
      <c r="D1895" s="54"/>
    </row>
    <row r="1896" spans="4:4" x14ac:dyDescent="0.25">
      <c r="D1896" s="54"/>
    </row>
    <row r="1897" spans="4:4" x14ac:dyDescent="0.25">
      <c r="D1897" s="54"/>
    </row>
    <row r="1898" spans="4:4" x14ac:dyDescent="0.25">
      <c r="D1898" s="54"/>
    </row>
    <row r="1899" spans="4:4" x14ac:dyDescent="0.25">
      <c r="D1899" s="54"/>
    </row>
    <row r="1900" spans="4:4" x14ac:dyDescent="0.25">
      <c r="D1900" s="54"/>
    </row>
    <row r="1901" spans="4:4" x14ac:dyDescent="0.25">
      <c r="D1901" s="54"/>
    </row>
    <row r="1902" spans="4:4" x14ac:dyDescent="0.25">
      <c r="D1902" s="54"/>
    </row>
    <row r="1903" spans="4:4" x14ac:dyDescent="0.25">
      <c r="D1903" s="54"/>
    </row>
    <row r="1904" spans="4:4" x14ac:dyDescent="0.25">
      <c r="D1904" s="54"/>
    </row>
    <row r="1905" spans="4:4" x14ac:dyDescent="0.25">
      <c r="D1905" s="54"/>
    </row>
    <row r="1906" spans="4:4" x14ac:dyDescent="0.25">
      <c r="D1906" s="54"/>
    </row>
    <row r="1907" spans="4:4" x14ac:dyDescent="0.25">
      <c r="D1907" s="54"/>
    </row>
    <row r="1908" spans="4:4" x14ac:dyDescent="0.25">
      <c r="D1908" s="54"/>
    </row>
    <row r="1909" spans="4:4" x14ac:dyDescent="0.25">
      <c r="D1909" s="54"/>
    </row>
    <row r="1910" spans="4:4" x14ac:dyDescent="0.25">
      <c r="D1910" s="54"/>
    </row>
    <row r="1911" spans="4:4" x14ac:dyDescent="0.25">
      <c r="D1911" s="54"/>
    </row>
    <row r="1912" spans="4:4" x14ac:dyDescent="0.25">
      <c r="D1912" s="54"/>
    </row>
    <row r="1913" spans="4:4" x14ac:dyDescent="0.25">
      <c r="D1913" s="54"/>
    </row>
    <row r="1914" spans="4:4" x14ac:dyDescent="0.25">
      <c r="D1914" s="54"/>
    </row>
    <row r="1915" spans="4:4" x14ac:dyDescent="0.25">
      <c r="D1915" s="54"/>
    </row>
    <row r="1916" spans="4:4" x14ac:dyDescent="0.25">
      <c r="D1916" s="54"/>
    </row>
    <row r="1917" spans="4:4" x14ac:dyDescent="0.25">
      <c r="D1917" s="54"/>
    </row>
    <row r="1918" spans="4:4" x14ac:dyDescent="0.25">
      <c r="D1918" s="54"/>
    </row>
    <row r="1919" spans="4:4" x14ac:dyDescent="0.25">
      <c r="D1919" s="54"/>
    </row>
    <row r="1920" spans="4:4" x14ac:dyDescent="0.25">
      <c r="D1920" s="54"/>
    </row>
    <row r="1921" spans="4:4" x14ac:dyDescent="0.25">
      <c r="D1921" s="54"/>
    </row>
    <row r="1922" spans="4:4" x14ac:dyDescent="0.25">
      <c r="D1922" s="54"/>
    </row>
    <row r="1923" spans="4:4" x14ac:dyDescent="0.25">
      <c r="D1923" s="54"/>
    </row>
    <row r="1924" spans="4:4" x14ac:dyDescent="0.25">
      <c r="D1924" s="54"/>
    </row>
    <row r="1925" spans="4:4" x14ac:dyDescent="0.25">
      <c r="D1925" s="54"/>
    </row>
    <row r="1926" spans="4:4" x14ac:dyDescent="0.25">
      <c r="D1926" s="54"/>
    </row>
    <row r="1927" spans="4:4" x14ac:dyDescent="0.25">
      <c r="D1927" s="54"/>
    </row>
    <row r="1928" spans="4:4" x14ac:dyDescent="0.25">
      <c r="D1928" s="54"/>
    </row>
    <row r="1929" spans="4:4" x14ac:dyDescent="0.25">
      <c r="D1929" s="54"/>
    </row>
    <row r="1930" spans="4:4" x14ac:dyDescent="0.25">
      <c r="D1930" s="54"/>
    </row>
    <row r="1931" spans="4:4" x14ac:dyDescent="0.25">
      <c r="D1931" s="54"/>
    </row>
    <row r="1932" spans="4:4" x14ac:dyDescent="0.25">
      <c r="D1932" s="54"/>
    </row>
    <row r="1933" spans="4:4" x14ac:dyDescent="0.25">
      <c r="D1933" s="54"/>
    </row>
    <row r="1934" spans="4:4" x14ac:dyDescent="0.25">
      <c r="D1934" s="54"/>
    </row>
    <row r="1935" spans="4:4" x14ac:dyDescent="0.25">
      <c r="D1935" s="54"/>
    </row>
    <row r="1936" spans="4:4" x14ac:dyDescent="0.25">
      <c r="D1936" s="54"/>
    </row>
    <row r="1937" spans="4:4" x14ac:dyDescent="0.25">
      <c r="D1937" s="54"/>
    </row>
    <row r="1938" spans="4:4" x14ac:dyDescent="0.25">
      <c r="D1938" s="54"/>
    </row>
    <row r="1939" spans="4:4" x14ac:dyDescent="0.25">
      <c r="D1939" s="54"/>
    </row>
    <row r="1940" spans="4:4" x14ac:dyDescent="0.25">
      <c r="D1940" s="54"/>
    </row>
    <row r="1941" spans="4:4" x14ac:dyDescent="0.25">
      <c r="D1941" s="54"/>
    </row>
    <row r="1942" spans="4:4" x14ac:dyDescent="0.25">
      <c r="D1942" s="54"/>
    </row>
    <row r="1943" spans="4:4" x14ac:dyDescent="0.25">
      <c r="D1943" s="54"/>
    </row>
    <row r="1944" spans="4:4" x14ac:dyDescent="0.25">
      <c r="D1944" s="54"/>
    </row>
    <row r="1945" spans="4:4" x14ac:dyDescent="0.25">
      <c r="D1945" s="54"/>
    </row>
    <row r="1946" spans="4:4" x14ac:dyDescent="0.25">
      <c r="D1946" s="54"/>
    </row>
    <row r="1947" spans="4:4" x14ac:dyDescent="0.25">
      <c r="D1947" s="54"/>
    </row>
    <row r="1948" spans="4:4" x14ac:dyDescent="0.25">
      <c r="D1948" s="54"/>
    </row>
    <row r="1949" spans="4:4" x14ac:dyDescent="0.25">
      <c r="D1949" s="54"/>
    </row>
    <row r="1950" spans="4:4" x14ac:dyDescent="0.25">
      <c r="D1950" s="54"/>
    </row>
    <row r="1951" spans="4:4" x14ac:dyDescent="0.25">
      <c r="D1951" s="54"/>
    </row>
    <row r="1952" spans="4:4" x14ac:dyDescent="0.25">
      <c r="D1952" s="54"/>
    </row>
    <row r="1953" spans="4:4" x14ac:dyDescent="0.25">
      <c r="D1953" s="54"/>
    </row>
    <row r="1954" spans="4:4" x14ac:dyDescent="0.25">
      <c r="D1954" s="54"/>
    </row>
    <row r="1955" spans="4:4" x14ac:dyDescent="0.25">
      <c r="D1955" s="54"/>
    </row>
    <row r="1956" spans="4:4" x14ac:dyDescent="0.25">
      <c r="D1956" s="54"/>
    </row>
    <row r="1957" spans="4:4" x14ac:dyDescent="0.25">
      <c r="D1957" s="54"/>
    </row>
    <row r="1958" spans="4:4" x14ac:dyDescent="0.25">
      <c r="D1958" s="54"/>
    </row>
    <row r="1959" spans="4:4" x14ac:dyDescent="0.25">
      <c r="D1959" s="54"/>
    </row>
    <row r="1960" spans="4:4" x14ac:dyDescent="0.25">
      <c r="D1960" s="54"/>
    </row>
    <row r="1961" spans="4:4" x14ac:dyDescent="0.25">
      <c r="D1961" s="54"/>
    </row>
    <row r="1962" spans="4:4" x14ac:dyDescent="0.25">
      <c r="D1962" s="54"/>
    </row>
    <row r="1963" spans="4:4" x14ac:dyDescent="0.25">
      <c r="D1963" s="54"/>
    </row>
    <row r="1964" spans="4:4" x14ac:dyDescent="0.25">
      <c r="D1964" s="54"/>
    </row>
    <row r="1965" spans="4:4" x14ac:dyDescent="0.25">
      <c r="D1965" s="54"/>
    </row>
    <row r="1966" spans="4:4" x14ac:dyDescent="0.25">
      <c r="D1966" s="54"/>
    </row>
    <row r="1967" spans="4:4" x14ac:dyDescent="0.25">
      <c r="D1967" s="54"/>
    </row>
    <row r="1968" spans="4:4" x14ac:dyDescent="0.25">
      <c r="D1968" s="54"/>
    </row>
    <row r="1969" spans="4:4" x14ac:dyDescent="0.25">
      <c r="D1969" s="54"/>
    </row>
    <row r="1970" spans="4:4" x14ac:dyDescent="0.25">
      <c r="D1970" s="54"/>
    </row>
    <row r="1971" spans="4:4" x14ac:dyDescent="0.25">
      <c r="D1971" s="54"/>
    </row>
    <row r="1972" spans="4:4" x14ac:dyDescent="0.25">
      <c r="D1972" s="54"/>
    </row>
    <row r="1973" spans="4:4" x14ac:dyDescent="0.25">
      <c r="D1973" s="54"/>
    </row>
    <row r="1974" spans="4:4" x14ac:dyDescent="0.25">
      <c r="D1974" s="54"/>
    </row>
    <row r="1975" spans="4:4" x14ac:dyDescent="0.25">
      <c r="D1975" s="54"/>
    </row>
    <row r="1976" spans="4:4" x14ac:dyDescent="0.25">
      <c r="D1976" s="54"/>
    </row>
    <row r="1977" spans="4:4" x14ac:dyDescent="0.25">
      <c r="D1977" s="54"/>
    </row>
    <row r="1978" spans="4:4" x14ac:dyDescent="0.25">
      <c r="D1978" s="54"/>
    </row>
    <row r="1979" spans="4:4" x14ac:dyDescent="0.25">
      <c r="D1979" s="54"/>
    </row>
    <row r="1980" spans="4:4" x14ac:dyDescent="0.25">
      <c r="D1980" s="54"/>
    </row>
    <row r="1981" spans="4:4" x14ac:dyDescent="0.25">
      <c r="D1981" s="54"/>
    </row>
    <row r="1982" spans="4:4" x14ac:dyDescent="0.25">
      <c r="D1982" s="54"/>
    </row>
    <row r="1983" spans="4:4" x14ac:dyDescent="0.25">
      <c r="D1983" s="54"/>
    </row>
    <row r="1984" spans="4:4" x14ac:dyDescent="0.25">
      <c r="D1984" s="54"/>
    </row>
    <row r="1985" spans="4:4" x14ac:dyDescent="0.25">
      <c r="D1985" s="54"/>
    </row>
    <row r="1986" spans="4:4" x14ac:dyDescent="0.25">
      <c r="D1986" s="54"/>
    </row>
    <row r="1987" spans="4:4" x14ac:dyDescent="0.25">
      <c r="D1987" s="54"/>
    </row>
    <row r="1988" spans="4:4" x14ac:dyDescent="0.25">
      <c r="D1988" s="54"/>
    </row>
    <row r="1989" spans="4:4" x14ac:dyDescent="0.25">
      <c r="D1989" s="54"/>
    </row>
    <row r="1990" spans="4:4" x14ac:dyDescent="0.25">
      <c r="D1990" s="54"/>
    </row>
    <row r="1991" spans="4:4" x14ac:dyDescent="0.25">
      <c r="D1991" s="54"/>
    </row>
    <row r="1992" spans="4:4" x14ac:dyDescent="0.25">
      <c r="D1992" s="54"/>
    </row>
    <row r="1993" spans="4:4" x14ac:dyDescent="0.25">
      <c r="D1993" s="54"/>
    </row>
    <row r="1994" spans="4:4" x14ac:dyDescent="0.25">
      <c r="D1994" s="54"/>
    </row>
    <row r="1995" spans="4:4" x14ac:dyDescent="0.25">
      <c r="D1995" s="54"/>
    </row>
    <row r="1996" spans="4:4" x14ac:dyDescent="0.25">
      <c r="D1996" s="54"/>
    </row>
    <row r="1997" spans="4:4" x14ac:dyDescent="0.25">
      <c r="D1997" s="54"/>
    </row>
    <row r="1998" spans="4:4" x14ac:dyDescent="0.25">
      <c r="D1998" s="54"/>
    </row>
    <row r="1999" spans="4:4" x14ac:dyDescent="0.25">
      <c r="D1999" s="54"/>
    </row>
    <row r="2000" spans="4:4" x14ac:dyDescent="0.25">
      <c r="D2000" s="54"/>
    </row>
    <row r="2001" spans="4:4" x14ac:dyDescent="0.25">
      <c r="D2001" s="54"/>
    </row>
    <row r="2002" spans="4:4" x14ac:dyDescent="0.25">
      <c r="D2002" s="54"/>
    </row>
    <row r="2003" spans="4:4" x14ac:dyDescent="0.25">
      <c r="D2003" s="54"/>
    </row>
    <row r="2004" spans="4:4" x14ac:dyDescent="0.25">
      <c r="D2004" s="54"/>
    </row>
    <row r="2005" spans="4:4" x14ac:dyDescent="0.25">
      <c r="D2005" s="54"/>
    </row>
    <row r="2006" spans="4:4" x14ac:dyDescent="0.25">
      <c r="D2006" s="54"/>
    </row>
    <row r="2007" spans="4:4" x14ac:dyDescent="0.25">
      <c r="D2007" s="54"/>
    </row>
    <row r="2008" spans="4:4" x14ac:dyDescent="0.25">
      <c r="D2008" s="54"/>
    </row>
    <row r="2009" spans="4:4" x14ac:dyDescent="0.25">
      <c r="D2009" s="54"/>
    </row>
    <row r="2010" spans="4:4" x14ac:dyDescent="0.25">
      <c r="D2010" s="54"/>
    </row>
    <row r="2011" spans="4:4" x14ac:dyDescent="0.25">
      <c r="D2011" s="54"/>
    </row>
    <row r="2012" spans="4:4" x14ac:dyDescent="0.25">
      <c r="D2012" s="54"/>
    </row>
    <row r="2013" spans="4:4" x14ac:dyDescent="0.25">
      <c r="D2013" s="54"/>
    </row>
    <row r="2014" spans="4:4" x14ac:dyDescent="0.25">
      <c r="D2014" s="54"/>
    </row>
    <row r="2015" spans="4:4" x14ac:dyDescent="0.25">
      <c r="D2015" s="54"/>
    </row>
    <row r="2016" spans="4:4" x14ac:dyDescent="0.25">
      <c r="D2016" s="54"/>
    </row>
    <row r="2017" spans="4:4" x14ac:dyDescent="0.25">
      <c r="D2017" s="54"/>
    </row>
    <row r="2018" spans="4:4" x14ac:dyDescent="0.25">
      <c r="D2018" s="54"/>
    </row>
    <row r="2019" spans="4:4" x14ac:dyDescent="0.25">
      <c r="D2019" s="54"/>
    </row>
    <row r="2020" spans="4:4" x14ac:dyDescent="0.25">
      <c r="D2020" s="54"/>
    </row>
    <row r="2021" spans="4:4" x14ac:dyDescent="0.25">
      <c r="D2021" s="54"/>
    </row>
    <row r="2022" spans="4:4" x14ac:dyDescent="0.25">
      <c r="D2022" s="54"/>
    </row>
    <row r="2023" spans="4:4" x14ac:dyDescent="0.25">
      <c r="D2023" s="54"/>
    </row>
    <row r="2024" spans="4:4" x14ac:dyDescent="0.25">
      <c r="D2024" s="54"/>
    </row>
    <row r="2025" spans="4:4" x14ac:dyDescent="0.25">
      <c r="D2025" s="54"/>
    </row>
    <row r="2026" spans="4:4" x14ac:dyDescent="0.25">
      <c r="D2026" s="54"/>
    </row>
    <row r="2027" spans="4:4" x14ac:dyDescent="0.25">
      <c r="D2027" s="54"/>
    </row>
    <row r="2028" spans="4:4" x14ac:dyDescent="0.25">
      <c r="D2028" s="54"/>
    </row>
    <row r="2029" spans="4:4" x14ac:dyDescent="0.25">
      <c r="D2029" s="54"/>
    </row>
    <row r="2030" spans="4:4" x14ac:dyDescent="0.25">
      <c r="D2030" s="54"/>
    </row>
    <row r="2031" spans="4:4" x14ac:dyDescent="0.25">
      <c r="D2031" s="54"/>
    </row>
    <row r="2032" spans="4:4" x14ac:dyDescent="0.25">
      <c r="D2032" s="54"/>
    </row>
    <row r="2033" spans="4:4" x14ac:dyDescent="0.25">
      <c r="D2033" s="54"/>
    </row>
    <row r="2034" spans="4:4" x14ac:dyDescent="0.25">
      <c r="D2034" s="54"/>
    </row>
    <row r="2035" spans="4:4" x14ac:dyDescent="0.25">
      <c r="D2035" s="54"/>
    </row>
    <row r="2036" spans="4:4" x14ac:dyDescent="0.25">
      <c r="D2036" s="54"/>
    </row>
    <row r="2037" spans="4:4" x14ac:dyDescent="0.25">
      <c r="D2037" s="54"/>
    </row>
    <row r="2038" spans="4:4" x14ac:dyDescent="0.25">
      <c r="D2038" s="54"/>
    </row>
    <row r="2039" spans="4:4" x14ac:dyDescent="0.25">
      <c r="D2039" s="54"/>
    </row>
    <row r="2040" spans="4:4" x14ac:dyDescent="0.25">
      <c r="D2040" s="54"/>
    </row>
    <row r="2041" spans="4:4" x14ac:dyDescent="0.25">
      <c r="D2041" s="54"/>
    </row>
    <row r="2042" spans="4:4" x14ac:dyDescent="0.25">
      <c r="D2042" s="54"/>
    </row>
    <row r="2043" spans="4:4" x14ac:dyDescent="0.25">
      <c r="D2043" s="54"/>
    </row>
    <row r="2044" spans="4:4" x14ac:dyDescent="0.25">
      <c r="D2044" s="54"/>
    </row>
    <row r="2045" spans="4:4" x14ac:dyDescent="0.25">
      <c r="D2045" s="54"/>
    </row>
    <row r="2046" spans="4:4" x14ac:dyDescent="0.25">
      <c r="D2046" s="54"/>
    </row>
    <row r="2047" spans="4:4" x14ac:dyDescent="0.25">
      <c r="D2047" s="54"/>
    </row>
    <row r="2048" spans="4:4" x14ac:dyDescent="0.25">
      <c r="D2048" s="54"/>
    </row>
    <row r="2049" spans="4:4" x14ac:dyDescent="0.25">
      <c r="D2049" s="54"/>
    </row>
    <row r="2050" spans="4:4" x14ac:dyDescent="0.25">
      <c r="D2050" s="54"/>
    </row>
    <row r="2051" spans="4:4" x14ac:dyDescent="0.25">
      <c r="D2051" s="54"/>
    </row>
    <row r="2052" spans="4:4" x14ac:dyDescent="0.25">
      <c r="D2052" s="54"/>
    </row>
    <row r="2053" spans="4:4" x14ac:dyDescent="0.25">
      <c r="D2053" s="54"/>
    </row>
    <row r="2054" spans="4:4" x14ac:dyDescent="0.25">
      <c r="D2054" s="54"/>
    </row>
    <row r="2055" spans="4:4" x14ac:dyDescent="0.25">
      <c r="D2055" s="54"/>
    </row>
    <row r="2056" spans="4:4" x14ac:dyDescent="0.25">
      <c r="D2056" s="54"/>
    </row>
    <row r="2057" spans="4:4" x14ac:dyDescent="0.25">
      <c r="D2057" s="54"/>
    </row>
    <row r="2058" spans="4:4" x14ac:dyDescent="0.25">
      <c r="D2058" s="54"/>
    </row>
    <row r="2059" spans="4:4" x14ac:dyDescent="0.25">
      <c r="D2059" s="54"/>
    </row>
    <row r="2060" spans="4:4" x14ac:dyDescent="0.25">
      <c r="D2060" s="54"/>
    </row>
    <row r="2061" spans="4:4" x14ac:dyDescent="0.25">
      <c r="D2061" s="54"/>
    </row>
    <row r="2062" spans="4:4" x14ac:dyDescent="0.25">
      <c r="D2062" s="54"/>
    </row>
    <row r="2063" spans="4:4" x14ac:dyDescent="0.25">
      <c r="D2063" s="54"/>
    </row>
    <row r="2064" spans="4:4" x14ac:dyDescent="0.25">
      <c r="D2064" s="54"/>
    </row>
    <row r="2065" spans="4:4" x14ac:dyDescent="0.25">
      <c r="D2065" s="54"/>
    </row>
    <row r="2066" spans="4:4" x14ac:dyDescent="0.25">
      <c r="D2066" s="54"/>
    </row>
    <row r="2067" spans="4:4" x14ac:dyDescent="0.25">
      <c r="D2067" s="54"/>
    </row>
    <row r="2068" spans="4:4" x14ac:dyDescent="0.25">
      <c r="D2068" s="54"/>
    </row>
    <row r="2069" spans="4:4" x14ac:dyDescent="0.25">
      <c r="D2069" s="54"/>
    </row>
    <row r="2070" spans="4:4" x14ac:dyDescent="0.25">
      <c r="D2070" s="54"/>
    </row>
    <row r="2071" spans="4:4" x14ac:dyDescent="0.25">
      <c r="D2071" s="54"/>
    </row>
    <row r="2072" spans="4:4" x14ac:dyDescent="0.25">
      <c r="D2072" s="54"/>
    </row>
    <row r="2073" spans="4:4" x14ac:dyDescent="0.25">
      <c r="D2073" s="54"/>
    </row>
    <row r="2074" spans="4:4" x14ac:dyDescent="0.25">
      <c r="D2074" s="54"/>
    </row>
    <row r="2075" spans="4:4" x14ac:dyDescent="0.25">
      <c r="D2075" s="54"/>
    </row>
    <row r="2076" spans="4:4" x14ac:dyDescent="0.25">
      <c r="D2076" s="54"/>
    </row>
    <row r="2077" spans="4:4" x14ac:dyDescent="0.25">
      <c r="D2077" s="54"/>
    </row>
    <row r="2078" spans="4:4" x14ac:dyDescent="0.25">
      <c r="D2078" s="54"/>
    </row>
    <row r="2079" spans="4:4" x14ac:dyDescent="0.25">
      <c r="D2079" s="54"/>
    </row>
    <row r="2080" spans="4:4" x14ac:dyDescent="0.25">
      <c r="D2080" s="54"/>
    </row>
    <row r="2081" spans="4:4" x14ac:dyDescent="0.25">
      <c r="D2081" s="54"/>
    </row>
    <row r="2082" spans="4:4" x14ac:dyDescent="0.25">
      <c r="D2082" s="54"/>
    </row>
    <row r="2083" spans="4:4" x14ac:dyDescent="0.25">
      <c r="D2083" s="54"/>
    </row>
    <row r="2084" spans="4:4" x14ac:dyDescent="0.25">
      <c r="D2084" s="54"/>
    </row>
    <row r="2085" spans="4:4" x14ac:dyDescent="0.25">
      <c r="D2085" s="54"/>
    </row>
    <row r="2086" spans="4:4" x14ac:dyDescent="0.25">
      <c r="D2086" s="54"/>
    </row>
    <row r="2087" spans="4:4" x14ac:dyDescent="0.25">
      <c r="D2087" s="54"/>
    </row>
    <row r="2088" spans="4:4" x14ac:dyDescent="0.25">
      <c r="D2088" s="54"/>
    </row>
    <row r="2089" spans="4:4" x14ac:dyDescent="0.25">
      <c r="D2089" s="54"/>
    </row>
    <row r="2090" spans="4:4" x14ac:dyDescent="0.25">
      <c r="D2090" s="54"/>
    </row>
    <row r="2091" spans="4:4" x14ac:dyDescent="0.25">
      <c r="D2091" s="54"/>
    </row>
    <row r="2092" spans="4:4" x14ac:dyDescent="0.25">
      <c r="D2092" s="54"/>
    </row>
    <row r="2093" spans="4:4" x14ac:dyDescent="0.25">
      <c r="D2093" s="54"/>
    </row>
    <row r="2094" spans="4:4" x14ac:dyDescent="0.25">
      <c r="D2094" s="54"/>
    </row>
    <row r="2095" spans="4:4" x14ac:dyDescent="0.25">
      <c r="D2095" s="54"/>
    </row>
    <row r="2096" spans="4:4" x14ac:dyDescent="0.25">
      <c r="D2096" s="54"/>
    </row>
    <row r="2097" spans="4:4" x14ac:dyDescent="0.25">
      <c r="D2097" s="54"/>
    </row>
    <row r="2098" spans="4:4" x14ac:dyDescent="0.25">
      <c r="D2098" s="54"/>
    </row>
    <row r="2099" spans="4:4" x14ac:dyDescent="0.25">
      <c r="D2099" s="54"/>
    </row>
    <row r="2100" spans="4:4" x14ac:dyDescent="0.25">
      <c r="D2100" s="54"/>
    </row>
    <row r="2101" spans="4:4" x14ac:dyDescent="0.25">
      <c r="D2101" s="54"/>
    </row>
    <row r="2102" spans="4:4" x14ac:dyDescent="0.25">
      <c r="D2102" s="54"/>
    </row>
    <row r="2103" spans="4:4" x14ac:dyDescent="0.25">
      <c r="D2103" s="54"/>
    </row>
    <row r="2104" spans="4:4" x14ac:dyDescent="0.25">
      <c r="D2104" s="54"/>
    </row>
    <row r="2105" spans="4:4" x14ac:dyDescent="0.25">
      <c r="D2105" s="54"/>
    </row>
    <row r="2106" spans="4:4" x14ac:dyDescent="0.25">
      <c r="D2106" s="54"/>
    </row>
    <row r="2107" spans="4:4" x14ac:dyDescent="0.25">
      <c r="D2107" s="54"/>
    </row>
    <row r="2108" spans="4:4" x14ac:dyDescent="0.25">
      <c r="D2108" s="54"/>
    </row>
    <row r="2109" spans="4:4" x14ac:dyDescent="0.25">
      <c r="D2109" s="54"/>
    </row>
    <row r="2110" spans="4:4" x14ac:dyDescent="0.25">
      <c r="D2110" s="54"/>
    </row>
    <row r="2111" spans="4:4" x14ac:dyDescent="0.25">
      <c r="D2111" s="54"/>
    </row>
    <row r="2112" spans="4:4" x14ac:dyDescent="0.25">
      <c r="D2112" s="54"/>
    </row>
    <row r="2113" spans="4:4" x14ac:dyDescent="0.25">
      <c r="D2113" s="54"/>
    </row>
    <row r="2114" spans="4:4" x14ac:dyDescent="0.25">
      <c r="D2114" s="54"/>
    </row>
    <row r="2115" spans="4:4" x14ac:dyDescent="0.25">
      <c r="D2115" s="54"/>
    </row>
    <row r="2116" spans="4:4" x14ac:dyDescent="0.25">
      <c r="D2116" s="54"/>
    </row>
    <row r="2117" spans="4:4" x14ac:dyDescent="0.25">
      <c r="D2117" s="54"/>
    </row>
    <row r="2118" spans="4:4" x14ac:dyDescent="0.25">
      <c r="D2118" s="54"/>
    </row>
    <row r="2119" spans="4:4" x14ac:dyDescent="0.25">
      <c r="D2119" s="54"/>
    </row>
    <row r="2120" spans="4:4" x14ac:dyDescent="0.25">
      <c r="D2120" s="54"/>
    </row>
    <row r="2121" spans="4:4" x14ac:dyDescent="0.25">
      <c r="D2121" s="54"/>
    </row>
    <row r="2122" spans="4:4" x14ac:dyDescent="0.25">
      <c r="D2122" s="54"/>
    </row>
    <row r="2123" spans="4:4" x14ac:dyDescent="0.25">
      <c r="D2123" s="54"/>
    </row>
    <row r="2124" spans="4:4" x14ac:dyDescent="0.25">
      <c r="D2124" s="54"/>
    </row>
    <row r="2125" spans="4:4" x14ac:dyDescent="0.25">
      <c r="D2125" s="54"/>
    </row>
    <row r="2126" spans="4:4" x14ac:dyDescent="0.25">
      <c r="D2126" s="54"/>
    </row>
    <row r="2127" spans="4:4" x14ac:dyDescent="0.25">
      <c r="D2127" s="54"/>
    </row>
    <row r="2128" spans="4:4" x14ac:dyDescent="0.25">
      <c r="D2128" s="54"/>
    </row>
    <row r="2129" spans="4:4" x14ac:dyDescent="0.25">
      <c r="D2129" s="54"/>
    </row>
    <row r="2130" spans="4:4" x14ac:dyDescent="0.25">
      <c r="D2130" s="54"/>
    </row>
    <row r="2131" spans="4:4" x14ac:dyDescent="0.25">
      <c r="D2131" s="54"/>
    </row>
    <row r="2132" spans="4:4" x14ac:dyDescent="0.25">
      <c r="D2132" s="54"/>
    </row>
    <row r="2133" spans="4:4" x14ac:dyDescent="0.25">
      <c r="D2133" s="54"/>
    </row>
    <row r="2134" spans="4:4" x14ac:dyDescent="0.25">
      <c r="D2134" s="54"/>
    </row>
    <row r="2135" spans="4:4" x14ac:dyDescent="0.25">
      <c r="D2135" s="54"/>
    </row>
    <row r="2136" spans="4:4" x14ac:dyDescent="0.25">
      <c r="D2136" s="54"/>
    </row>
    <row r="2137" spans="4:4" x14ac:dyDescent="0.25">
      <c r="D2137" s="54"/>
    </row>
    <row r="2138" spans="4:4" x14ac:dyDescent="0.25">
      <c r="D2138" s="54"/>
    </row>
    <row r="2139" spans="4:4" x14ac:dyDescent="0.25">
      <c r="D2139" s="54"/>
    </row>
    <row r="2140" spans="4:4" x14ac:dyDescent="0.25">
      <c r="D2140" s="54"/>
    </row>
    <row r="2141" spans="4:4" x14ac:dyDescent="0.25">
      <c r="D2141" s="54"/>
    </row>
    <row r="2142" spans="4:4" x14ac:dyDescent="0.25">
      <c r="D2142" s="54"/>
    </row>
    <row r="2143" spans="4:4" x14ac:dyDescent="0.25">
      <c r="D2143" s="54"/>
    </row>
    <row r="2144" spans="4:4" x14ac:dyDescent="0.25">
      <c r="D2144" s="54"/>
    </row>
    <row r="2145" spans="4:4" x14ac:dyDescent="0.25">
      <c r="D2145" s="54"/>
    </row>
    <row r="2146" spans="4:4" x14ac:dyDescent="0.25">
      <c r="D2146" s="54"/>
    </row>
    <row r="2147" spans="4:4" x14ac:dyDescent="0.25">
      <c r="D2147" s="54"/>
    </row>
    <row r="2148" spans="4:4" x14ac:dyDescent="0.25">
      <c r="D2148" s="54"/>
    </row>
    <row r="2149" spans="4:4" x14ac:dyDescent="0.25">
      <c r="D2149" s="54"/>
    </row>
    <row r="2150" spans="4:4" x14ac:dyDescent="0.25">
      <c r="D2150" s="54"/>
    </row>
    <row r="2151" spans="4:4" x14ac:dyDescent="0.25">
      <c r="D2151" s="54"/>
    </row>
    <row r="2152" spans="4:4" x14ac:dyDescent="0.25">
      <c r="D2152" s="54"/>
    </row>
    <row r="2153" spans="4:4" x14ac:dyDescent="0.25">
      <c r="D2153" s="54"/>
    </row>
    <row r="2154" spans="4:4" x14ac:dyDescent="0.25">
      <c r="D2154" s="54"/>
    </row>
    <row r="2155" spans="4:4" x14ac:dyDescent="0.25">
      <c r="D2155" s="54"/>
    </row>
    <row r="2156" spans="4:4" x14ac:dyDescent="0.25">
      <c r="D2156" s="54"/>
    </row>
    <row r="2157" spans="4:4" x14ac:dyDescent="0.25">
      <c r="D2157" s="54"/>
    </row>
    <row r="2158" spans="4:4" x14ac:dyDescent="0.25">
      <c r="D2158" s="54"/>
    </row>
    <row r="2159" spans="4:4" x14ac:dyDescent="0.25">
      <c r="D2159" s="54"/>
    </row>
    <row r="2160" spans="4:4" x14ac:dyDescent="0.25">
      <c r="D2160" s="54"/>
    </row>
    <row r="2161" spans="4:4" x14ac:dyDescent="0.25">
      <c r="D2161" s="54"/>
    </row>
    <row r="2162" spans="4:4" x14ac:dyDescent="0.25">
      <c r="D2162" s="54"/>
    </row>
    <row r="2163" spans="4:4" x14ac:dyDescent="0.25">
      <c r="D2163" s="54"/>
    </row>
    <row r="2164" spans="4:4" x14ac:dyDescent="0.25">
      <c r="D2164" s="54"/>
    </row>
    <row r="2165" spans="4:4" x14ac:dyDescent="0.25">
      <c r="D2165" s="54"/>
    </row>
    <row r="2166" spans="4:4" x14ac:dyDescent="0.25">
      <c r="D2166" s="54"/>
    </row>
    <row r="2167" spans="4:4" x14ac:dyDescent="0.25">
      <c r="D2167" s="54"/>
    </row>
    <row r="2168" spans="4:4" x14ac:dyDescent="0.25">
      <c r="D2168" s="54"/>
    </row>
    <row r="2169" spans="4:4" x14ac:dyDescent="0.25">
      <c r="D2169" s="54"/>
    </row>
    <row r="2170" spans="4:4" x14ac:dyDescent="0.25">
      <c r="D2170" s="54"/>
    </row>
    <row r="2171" spans="4:4" x14ac:dyDescent="0.25">
      <c r="D2171" s="54"/>
    </row>
    <row r="2172" spans="4:4" x14ac:dyDescent="0.25">
      <c r="D2172" s="54"/>
    </row>
    <row r="2173" spans="4:4" x14ac:dyDescent="0.25">
      <c r="D2173" s="54"/>
    </row>
    <row r="2174" spans="4:4" x14ac:dyDescent="0.25">
      <c r="D2174" s="54"/>
    </row>
    <row r="2175" spans="4:4" x14ac:dyDescent="0.25">
      <c r="D2175" s="54"/>
    </row>
    <row r="2176" spans="4:4" x14ac:dyDescent="0.25">
      <c r="D2176" s="54"/>
    </row>
    <row r="2177" spans="4:4" x14ac:dyDescent="0.25">
      <c r="D2177" s="54"/>
    </row>
    <row r="2178" spans="4:4" x14ac:dyDescent="0.25">
      <c r="D2178" s="54"/>
    </row>
    <row r="2179" spans="4:4" x14ac:dyDescent="0.25">
      <c r="D2179" s="54"/>
    </row>
    <row r="2180" spans="4:4" x14ac:dyDescent="0.25">
      <c r="D2180" s="54"/>
    </row>
    <row r="2181" spans="4:4" x14ac:dyDescent="0.25">
      <c r="D2181" s="54"/>
    </row>
    <row r="2182" spans="4:4" x14ac:dyDescent="0.25">
      <c r="D2182" s="54"/>
    </row>
    <row r="2183" spans="4:4" x14ac:dyDescent="0.25">
      <c r="D2183" s="54"/>
    </row>
    <row r="2184" spans="4:4" x14ac:dyDescent="0.25">
      <c r="D2184" s="54"/>
    </row>
    <row r="2185" spans="4:4" x14ac:dyDescent="0.25">
      <c r="D2185" s="54"/>
    </row>
    <row r="2186" spans="4:4" x14ac:dyDescent="0.25">
      <c r="D2186" s="54"/>
    </row>
    <row r="2187" spans="4:4" x14ac:dyDescent="0.25">
      <c r="D2187" s="54"/>
    </row>
    <row r="2188" spans="4:4" x14ac:dyDescent="0.25">
      <c r="D2188" s="54"/>
    </row>
    <row r="2189" spans="4:4" x14ac:dyDescent="0.25">
      <c r="D2189" s="54"/>
    </row>
    <row r="2190" spans="4:4" x14ac:dyDescent="0.25">
      <c r="D2190" s="54"/>
    </row>
    <row r="2191" spans="4:4" x14ac:dyDescent="0.25">
      <c r="D2191" s="54"/>
    </row>
    <row r="2192" spans="4:4" x14ac:dyDescent="0.25">
      <c r="D2192" s="54"/>
    </row>
    <row r="2193" spans="4:4" x14ac:dyDescent="0.25">
      <c r="D2193" s="54"/>
    </row>
    <row r="2194" spans="4:4" x14ac:dyDescent="0.25">
      <c r="D2194" s="54"/>
    </row>
    <row r="2195" spans="4:4" x14ac:dyDescent="0.25">
      <c r="D2195" s="54"/>
    </row>
    <row r="2196" spans="4:4" x14ac:dyDescent="0.25">
      <c r="D2196" s="54"/>
    </row>
    <row r="2197" spans="4:4" x14ac:dyDescent="0.25">
      <c r="D2197" s="54"/>
    </row>
    <row r="2198" spans="4:4" x14ac:dyDescent="0.25">
      <c r="D2198" s="54"/>
    </row>
    <row r="2199" spans="4:4" x14ac:dyDescent="0.25">
      <c r="D2199" s="54"/>
    </row>
    <row r="2200" spans="4:4" x14ac:dyDescent="0.25">
      <c r="D2200" s="54"/>
    </row>
    <row r="2201" spans="4:4" x14ac:dyDescent="0.25">
      <c r="D2201" s="54"/>
    </row>
    <row r="2202" spans="4:4" x14ac:dyDescent="0.25">
      <c r="D2202" s="54"/>
    </row>
    <row r="2203" spans="4:4" x14ac:dyDescent="0.25">
      <c r="D2203" s="54"/>
    </row>
    <row r="2204" spans="4:4" x14ac:dyDescent="0.25">
      <c r="D2204" s="54"/>
    </row>
    <row r="2205" spans="4:4" x14ac:dyDescent="0.25">
      <c r="D2205" s="54"/>
    </row>
    <row r="2206" spans="4:4" x14ac:dyDescent="0.25">
      <c r="D2206" s="54"/>
    </row>
    <row r="2207" spans="4:4" x14ac:dyDescent="0.25">
      <c r="D2207" s="54"/>
    </row>
    <row r="2208" spans="4:4" x14ac:dyDescent="0.25">
      <c r="D2208" s="54"/>
    </row>
    <row r="2209" spans="4:4" x14ac:dyDescent="0.25">
      <c r="D2209" s="54"/>
    </row>
    <row r="2210" spans="4:4" x14ac:dyDescent="0.25">
      <c r="D2210" s="54"/>
    </row>
    <row r="2211" spans="4:4" x14ac:dyDescent="0.25">
      <c r="D2211" s="54"/>
    </row>
    <row r="2212" spans="4:4" x14ac:dyDescent="0.25">
      <c r="D2212" s="54"/>
    </row>
    <row r="2213" spans="4:4" x14ac:dyDescent="0.25">
      <c r="D2213" s="54"/>
    </row>
    <row r="2214" spans="4:4" x14ac:dyDescent="0.25">
      <c r="D2214" s="54"/>
    </row>
    <row r="2215" spans="4:4" x14ac:dyDescent="0.25">
      <c r="D2215" s="54"/>
    </row>
    <row r="2216" spans="4:4" x14ac:dyDescent="0.25">
      <c r="D2216" s="54"/>
    </row>
    <row r="2217" spans="4:4" x14ac:dyDescent="0.25">
      <c r="D2217" s="54"/>
    </row>
    <row r="2218" spans="4:4" x14ac:dyDescent="0.25">
      <c r="D2218" s="54"/>
    </row>
    <row r="2219" spans="4:4" x14ac:dyDescent="0.25">
      <c r="D2219" s="54"/>
    </row>
    <row r="2220" spans="4:4" x14ac:dyDescent="0.25">
      <c r="D2220" s="54"/>
    </row>
    <row r="2221" spans="4:4" x14ac:dyDescent="0.25">
      <c r="D2221" s="54"/>
    </row>
    <row r="2222" spans="4:4" x14ac:dyDescent="0.25">
      <c r="D2222" s="54"/>
    </row>
    <row r="2223" spans="4:4" x14ac:dyDescent="0.25">
      <c r="D2223" s="54"/>
    </row>
    <row r="2224" spans="4:4" x14ac:dyDescent="0.25">
      <c r="D2224" s="54"/>
    </row>
    <row r="2225" spans="4:4" x14ac:dyDescent="0.25">
      <c r="D2225" s="54"/>
    </row>
    <row r="2226" spans="4:4" x14ac:dyDescent="0.25">
      <c r="D2226" s="54"/>
    </row>
    <row r="2227" spans="4:4" x14ac:dyDescent="0.25">
      <c r="D2227" s="54"/>
    </row>
    <row r="2228" spans="4:4" x14ac:dyDescent="0.25">
      <c r="D2228" s="54"/>
    </row>
    <row r="2229" spans="4:4" x14ac:dyDescent="0.25">
      <c r="D2229" s="54"/>
    </row>
    <row r="2230" spans="4:4" x14ac:dyDescent="0.25">
      <c r="D2230" s="54"/>
    </row>
    <row r="2231" spans="4:4" x14ac:dyDescent="0.25">
      <c r="D2231" s="54"/>
    </row>
    <row r="2232" spans="4:4" x14ac:dyDescent="0.25">
      <c r="D2232" s="54"/>
    </row>
    <row r="2233" spans="4:4" x14ac:dyDescent="0.25">
      <c r="D2233" s="54"/>
    </row>
    <row r="2234" spans="4:4" x14ac:dyDescent="0.25">
      <c r="D2234" s="54"/>
    </row>
    <row r="2235" spans="4:4" x14ac:dyDescent="0.25">
      <c r="D2235" s="54"/>
    </row>
    <row r="2236" spans="4:4" x14ac:dyDescent="0.25">
      <c r="D2236" s="54"/>
    </row>
    <row r="2237" spans="4:4" x14ac:dyDescent="0.25">
      <c r="D2237" s="54"/>
    </row>
    <row r="2238" spans="4:4" x14ac:dyDescent="0.25">
      <c r="D2238" s="54"/>
    </row>
    <row r="2239" spans="4:4" x14ac:dyDescent="0.25">
      <c r="D2239" s="54"/>
    </row>
    <row r="2240" spans="4:4" x14ac:dyDescent="0.25">
      <c r="D2240" s="54"/>
    </row>
    <row r="2241" spans="4:4" x14ac:dyDescent="0.25">
      <c r="D2241" s="54"/>
    </row>
    <row r="2242" spans="4:4" x14ac:dyDescent="0.25">
      <c r="D2242" s="54"/>
    </row>
    <row r="2243" spans="4:4" x14ac:dyDescent="0.25">
      <c r="D2243" s="54"/>
    </row>
    <row r="2244" spans="4:4" x14ac:dyDescent="0.25">
      <c r="D2244" s="54"/>
    </row>
    <row r="2245" spans="4:4" x14ac:dyDescent="0.25">
      <c r="D2245" s="54"/>
    </row>
    <row r="2246" spans="4:4" x14ac:dyDescent="0.25">
      <c r="D2246" s="54"/>
    </row>
    <row r="2247" spans="4:4" x14ac:dyDescent="0.25">
      <c r="D2247" s="54"/>
    </row>
    <row r="2248" spans="4:4" x14ac:dyDescent="0.25">
      <c r="D2248" s="54"/>
    </row>
    <row r="2249" spans="4:4" x14ac:dyDescent="0.25">
      <c r="D2249" s="54"/>
    </row>
    <row r="2250" spans="4:4" x14ac:dyDescent="0.25">
      <c r="D2250" s="54"/>
    </row>
    <row r="2251" spans="4:4" x14ac:dyDescent="0.25">
      <c r="D2251" s="54"/>
    </row>
    <row r="2252" spans="4:4" x14ac:dyDescent="0.25">
      <c r="D2252" s="54"/>
    </row>
    <row r="2253" spans="4:4" x14ac:dyDescent="0.25">
      <c r="D2253" s="54"/>
    </row>
    <row r="2254" spans="4:4" x14ac:dyDescent="0.25">
      <c r="D2254" s="54"/>
    </row>
    <row r="2255" spans="4:4" x14ac:dyDescent="0.25">
      <c r="D2255" s="54"/>
    </row>
    <row r="2256" spans="4:4" x14ac:dyDescent="0.25">
      <c r="D2256" s="54"/>
    </row>
    <row r="2257" spans="4:4" x14ac:dyDescent="0.25">
      <c r="D2257" s="54"/>
    </row>
    <row r="2258" spans="4:4" x14ac:dyDescent="0.25">
      <c r="D2258" s="54"/>
    </row>
    <row r="2259" spans="4:4" x14ac:dyDescent="0.25">
      <c r="D2259" s="54"/>
    </row>
    <row r="2260" spans="4:4" x14ac:dyDescent="0.25">
      <c r="D2260" s="54"/>
    </row>
    <row r="2261" spans="4:4" x14ac:dyDescent="0.25">
      <c r="D2261" s="54"/>
    </row>
    <row r="2262" spans="4:4" x14ac:dyDescent="0.25">
      <c r="D2262" s="54"/>
    </row>
    <row r="2263" spans="4:4" x14ac:dyDescent="0.25">
      <c r="D2263" s="54"/>
    </row>
    <row r="2264" spans="4:4" x14ac:dyDescent="0.25">
      <c r="D2264" s="54"/>
    </row>
    <row r="2265" spans="4:4" x14ac:dyDescent="0.25">
      <c r="D2265" s="54"/>
    </row>
    <row r="2266" spans="4:4" x14ac:dyDescent="0.25">
      <c r="D2266" s="54"/>
    </row>
    <row r="2267" spans="4:4" x14ac:dyDescent="0.25">
      <c r="D2267" s="54"/>
    </row>
    <row r="2268" spans="4:4" x14ac:dyDescent="0.25">
      <c r="D2268" s="54"/>
    </row>
    <row r="2269" spans="4:4" x14ac:dyDescent="0.25">
      <c r="D2269" s="54"/>
    </row>
    <row r="2270" spans="4:4" x14ac:dyDescent="0.25">
      <c r="D2270" s="54"/>
    </row>
    <row r="2271" spans="4:4" x14ac:dyDescent="0.25">
      <c r="D2271" s="54"/>
    </row>
    <row r="2272" spans="4:4" x14ac:dyDescent="0.25">
      <c r="D2272" s="54"/>
    </row>
    <row r="2273" spans="4:4" x14ac:dyDescent="0.25">
      <c r="D2273" s="54"/>
    </row>
    <row r="2274" spans="4:4" x14ac:dyDescent="0.25">
      <c r="D2274" s="54"/>
    </row>
    <row r="2275" spans="4:4" x14ac:dyDescent="0.25">
      <c r="D2275" s="54"/>
    </row>
    <row r="2276" spans="4:4" x14ac:dyDescent="0.25">
      <c r="D2276" s="54"/>
    </row>
    <row r="2277" spans="4:4" x14ac:dyDescent="0.25">
      <c r="D2277" s="54"/>
    </row>
    <row r="2278" spans="4:4" x14ac:dyDescent="0.25">
      <c r="D2278" s="54"/>
    </row>
    <row r="2279" spans="4:4" x14ac:dyDescent="0.25">
      <c r="D2279" s="54"/>
    </row>
    <row r="2280" spans="4:4" x14ac:dyDescent="0.25">
      <c r="D2280" s="54"/>
    </row>
    <row r="2281" spans="4:4" x14ac:dyDescent="0.25">
      <c r="D2281" s="54"/>
    </row>
    <row r="2282" spans="4:4" x14ac:dyDescent="0.25">
      <c r="D2282" s="54"/>
    </row>
    <row r="2283" spans="4:4" x14ac:dyDescent="0.25">
      <c r="D2283" s="54"/>
    </row>
    <row r="2284" spans="4:4" x14ac:dyDescent="0.25">
      <c r="D2284" s="54"/>
    </row>
    <row r="2285" spans="4:4" x14ac:dyDescent="0.25">
      <c r="D2285" s="54"/>
    </row>
    <row r="2286" spans="4:4" x14ac:dyDescent="0.25">
      <c r="D2286" s="54"/>
    </row>
    <row r="2287" spans="4:4" x14ac:dyDescent="0.25">
      <c r="D2287" s="54"/>
    </row>
    <row r="2288" spans="4:4" x14ac:dyDescent="0.25">
      <c r="D2288" s="54"/>
    </row>
    <row r="2289" spans="4:4" x14ac:dyDescent="0.25">
      <c r="D2289" s="54"/>
    </row>
    <row r="2290" spans="4:4" x14ac:dyDescent="0.25">
      <c r="D2290" s="54"/>
    </row>
    <row r="2291" spans="4:4" x14ac:dyDescent="0.25">
      <c r="D2291" s="54"/>
    </row>
    <row r="2292" spans="4:4" x14ac:dyDescent="0.25">
      <c r="D2292" s="54"/>
    </row>
    <row r="2293" spans="4:4" x14ac:dyDescent="0.25">
      <c r="D2293" s="54"/>
    </row>
    <row r="2294" spans="4:4" x14ac:dyDescent="0.25">
      <c r="D2294" s="54"/>
    </row>
    <row r="2295" spans="4:4" x14ac:dyDescent="0.25">
      <c r="D2295" s="54"/>
    </row>
    <row r="2296" spans="4:4" x14ac:dyDescent="0.25">
      <c r="D2296" s="54"/>
    </row>
    <row r="2297" spans="4:4" x14ac:dyDescent="0.25">
      <c r="D2297" s="54"/>
    </row>
    <row r="2298" spans="4:4" x14ac:dyDescent="0.25">
      <c r="D2298" s="54"/>
    </row>
    <row r="2299" spans="4:4" x14ac:dyDescent="0.25">
      <c r="D2299" s="54"/>
    </row>
    <row r="2300" spans="4:4" x14ac:dyDescent="0.25">
      <c r="D2300" s="54"/>
    </row>
    <row r="2301" spans="4:4" x14ac:dyDescent="0.25">
      <c r="D2301" s="54"/>
    </row>
    <row r="2302" spans="4:4" x14ac:dyDescent="0.25">
      <c r="D2302" s="54"/>
    </row>
    <row r="2303" spans="4:4" x14ac:dyDescent="0.25">
      <c r="D2303" s="54"/>
    </row>
    <row r="2304" spans="4:4" x14ac:dyDescent="0.25">
      <c r="D2304" s="54"/>
    </row>
    <row r="2305" spans="4:4" x14ac:dyDescent="0.25">
      <c r="D2305" s="54"/>
    </row>
    <row r="2306" spans="4:4" x14ac:dyDescent="0.25">
      <c r="D2306" s="54"/>
    </row>
    <row r="2307" spans="4:4" x14ac:dyDescent="0.25">
      <c r="D2307" s="54"/>
    </row>
    <row r="2308" spans="4:4" x14ac:dyDescent="0.25">
      <c r="D2308" s="54"/>
    </row>
    <row r="2309" spans="4:4" x14ac:dyDescent="0.25">
      <c r="D2309" s="54"/>
    </row>
    <row r="2310" spans="4:4" x14ac:dyDescent="0.25">
      <c r="D2310" s="54"/>
    </row>
    <row r="2311" spans="4:4" x14ac:dyDescent="0.25">
      <c r="D2311" s="54"/>
    </row>
    <row r="2312" spans="4:4" x14ac:dyDescent="0.25">
      <c r="D2312" s="54"/>
    </row>
    <row r="2313" spans="4:4" x14ac:dyDescent="0.25">
      <c r="D2313" s="54"/>
    </row>
    <row r="2314" spans="4:4" x14ac:dyDescent="0.25">
      <c r="D2314" s="54"/>
    </row>
    <row r="2315" spans="4:4" x14ac:dyDescent="0.25">
      <c r="D2315" s="54"/>
    </row>
    <row r="2316" spans="4:4" x14ac:dyDescent="0.25">
      <c r="D2316" s="54"/>
    </row>
    <row r="2317" spans="4:4" x14ac:dyDescent="0.25">
      <c r="D2317" s="54"/>
    </row>
    <row r="2318" spans="4:4" x14ac:dyDescent="0.25">
      <c r="D2318" s="54"/>
    </row>
    <row r="2319" spans="4:4" x14ac:dyDescent="0.25">
      <c r="D2319" s="54"/>
    </row>
    <row r="2320" spans="4:4" x14ac:dyDescent="0.25">
      <c r="D2320" s="54"/>
    </row>
    <row r="2321" spans="4:4" x14ac:dyDescent="0.25">
      <c r="D2321" s="54"/>
    </row>
    <row r="2322" spans="4:4" x14ac:dyDescent="0.25">
      <c r="D2322" s="54"/>
    </row>
    <row r="2323" spans="4:4" x14ac:dyDescent="0.25">
      <c r="D2323" s="54"/>
    </row>
    <row r="2324" spans="4:4" x14ac:dyDescent="0.25">
      <c r="D2324" s="54"/>
    </row>
    <row r="2325" spans="4:4" x14ac:dyDescent="0.25">
      <c r="D2325" s="54"/>
    </row>
    <row r="2326" spans="4:4" x14ac:dyDescent="0.25">
      <c r="D2326" s="54"/>
    </row>
    <row r="2327" spans="4:4" x14ac:dyDescent="0.25">
      <c r="D2327" s="54"/>
    </row>
    <row r="2328" spans="4:4" x14ac:dyDescent="0.25">
      <c r="D2328" s="54"/>
    </row>
    <row r="2329" spans="4:4" x14ac:dyDescent="0.25">
      <c r="D2329" s="54"/>
    </row>
    <row r="2330" spans="4:4" x14ac:dyDescent="0.25">
      <c r="D2330" s="54"/>
    </row>
    <row r="2331" spans="4:4" x14ac:dyDescent="0.25">
      <c r="D2331" s="54"/>
    </row>
    <row r="2332" spans="4:4" x14ac:dyDescent="0.25">
      <c r="D2332" s="54"/>
    </row>
    <row r="2333" spans="4:4" x14ac:dyDescent="0.25">
      <c r="D2333" s="54"/>
    </row>
    <row r="2334" spans="4:4" x14ac:dyDescent="0.25">
      <c r="D2334" s="54"/>
    </row>
    <row r="2335" spans="4:4" x14ac:dyDescent="0.25">
      <c r="D2335" s="54"/>
    </row>
    <row r="2336" spans="4:4" x14ac:dyDescent="0.25">
      <c r="D2336" s="54"/>
    </row>
    <row r="2337" spans="4:4" x14ac:dyDescent="0.25">
      <c r="D2337" s="54"/>
    </row>
    <row r="2338" spans="4:4" x14ac:dyDescent="0.25">
      <c r="D2338" s="54"/>
    </row>
    <row r="2339" spans="4:4" x14ac:dyDescent="0.25">
      <c r="D2339" s="54"/>
    </row>
    <row r="2340" spans="4:4" x14ac:dyDescent="0.25">
      <c r="D2340" s="54"/>
    </row>
    <row r="2341" spans="4:4" x14ac:dyDescent="0.25">
      <c r="D2341" s="54"/>
    </row>
    <row r="2342" spans="4:4" x14ac:dyDescent="0.25">
      <c r="D2342" s="54"/>
    </row>
    <row r="2343" spans="4:4" x14ac:dyDescent="0.25">
      <c r="D2343" s="54"/>
    </row>
    <row r="2344" spans="4:4" x14ac:dyDescent="0.25">
      <c r="D2344" s="54"/>
    </row>
    <row r="2345" spans="4:4" x14ac:dyDescent="0.25">
      <c r="D2345" s="54"/>
    </row>
    <row r="2346" spans="4:4" x14ac:dyDescent="0.25">
      <c r="D2346" s="54"/>
    </row>
    <row r="2347" spans="4:4" x14ac:dyDescent="0.25">
      <c r="D2347" s="54"/>
    </row>
    <row r="2348" spans="4:4" x14ac:dyDescent="0.25">
      <c r="D2348" s="54"/>
    </row>
    <row r="2349" spans="4:4" x14ac:dyDescent="0.25">
      <c r="D2349" s="54"/>
    </row>
    <row r="2350" spans="4:4" x14ac:dyDescent="0.25">
      <c r="D2350" s="54"/>
    </row>
    <row r="2351" spans="4:4" x14ac:dyDescent="0.25">
      <c r="D2351" s="54"/>
    </row>
    <row r="2352" spans="4:4" x14ac:dyDescent="0.25">
      <c r="D2352" s="54"/>
    </row>
    <row r="2353" spans="4:4" x14ac:dyDescent="0.25">
      <c r="D2353" s="54"/>
    </row>
    <row r="2354" spans="4:4" x14ac:dyDescent="0.25">
      <c r="D2354" s="54"/>
    </row>
    <row r="2355" spans="4:4" x14ac:dyDescent="0.25">
      <c r="D2355" s="54"/>
    </row>
    <row r="2356" spans="4:4" x14ac:dyDescent="0.25">
      <c r="D2356" s="54"/>
    </row>
    <row r="2357" spans="4:4" x14ac:dyDescent="0.25">
      <c r="D2357" s="54"/>
    </row>
    <row r="2358" spans="4:4" x14ac:dyDescent="0.25">
      <c r="D2358" s="54"/>
    </row>
    <row r="2359" spans="4:4" x14ac:dyDescent="0.25">
      <c r="D2359" s="54"/>
    </row>
    <row r="2360" spans="4:4" x14ac:dyDescent="0.25">
      <c r="D2360" s="54"/>
    </row>
    <row r="2361" spans="4:4" x14ac:dyDescent="0.25">
      <c r="D2361" s="54"/>
    </row>
    <row r="2362" spans="4:4" x14ac:dyDescent="0.25">
      <c r="D2362" s="54"/>
    </row>
    <row r="2363" spans="4:4" x14ac:dyDescent="0.25">
      <c r="D2363" s="54"/>
    </row>
    <row r="2364" spans="4:4" x14ac:dyDescent="0.25">
      <c r="D2364" s="54"/>
    </row>
    <row r="2365" spans="4:4" x14ac:dyDescent="0.25">
      <c r="D2365" s="54"/>
    </row>
    <row r="2366" spans="4:4" x14ac:dyDescent="0.25">
      <c r="D2366" s="54"/>
    </row>
    <row r="2367" spans="4:4" x14ac:dyDescent="0.25">
      <c r="D2367" s="54"/>
    </row>
    <row r="2368" spans="4:4" x14ac:dyDescent="0.25">
      <c r="D2368" s="54"/>
    </row>
    <row r="2369" spans="4:4" x14ac:dyDescent="0.25">
      <c r="D2369" s="54"/>
    </row>
    <row r="2370" spans="4:4" x14ac:dyDescent="0.25">
      <c r="D2370" s="54"/>
    </row>
    <row r="2371" spans="4:4" x14ac:dyDescent="0.25">
      <c r="D2371" s="54"/>
    </row>
    <row r="2372" spans="4:4" x14ac:dyDescent="0.25">
      <c r="D2372" s="54"/>
    </row>
    <row r="2373" spans="4:4" x14ac:dyDescent="0.25">
      <c r="D2373" s="54"/>
    </row>
    <row r="2374" spans="4:4" x14ac:dyDescent="0.25">
      <c r="D2374" s="54"/>
    </row>
    <row r="2375" spans="4:4" x14ac:dyDescent="0.25">
      <c r="D2375" s="54"/>
    </row>
    <row r="2376" spans="4:4" x14ac:dyDescent="0.25">
      <c r="D2376" s="54"/>
    </row>
    <row r="2377" spans="4:4" x14ac:dyDescent="0.25">
      <c r="D2377" s="54"/>
    </row>
    <row r="2378" spans="4:4" x14ac:dyDescent="0.25">
      <c r="D2378" s="54"/>
    </row>
    <row r="2379" spans="4:4" x14ac:dyDescent="0.25">
      <c r="D2379" s="54"/>
    </row>
    <row r="2380" spans="4:4" x14ac:dyDescent="0.25">
      <c r="D2380" s="54"/>
    </row>
    <row r="2381" spans="4:4" x14ac:dyDescent="0.25">
      <c r="D2381" s="54"/>
    </row>
    <row r="2382" spans="4:4" x14ac:dyDescent="0.25">
      <c r="D2382" s="54"/>
    </row>
    <row r="2383" spans="4:4" x14ac:dyDescent="0.25">
      <c r="D2383" s="54"/>
    </row>
    <row r="2384" spans="4:4" x14ac:dyDescent="0.25">
      <c r="D2384" s="54"/>
    </row>
    <row r="2385" spans="4:4" x14ac:dyDescent="0.25">
      <c r="D2385" s="54"/>
    </row>
    <row r="2386" spans="4:4" x14ac:dyDescent="0.25">
      <c r="D2386" s="54"/>
    </row>
    <row r="2387" spans="4:4" x14ac:dyDescent="0.25">
      <c r="D2387" s="54"/>
    </row>
    <row r="2388" spans="4:4" x14ac:dyDescent="0.25">
      <c r="D2388" s="54"/>
    </row>
    <row r="2389" spans="4:4" x14ac:dyDescent="0.25">
      <c r="D2389" s="54"/>
    </row>
    <row r="2390" spans="4:4" x14ac:dyDescent="0.25">
      <c r="D2390" s="54"/>
    </row>
    <row r="2391" spans="4:4" x14ac:dyDescent="0.25">
      <c r="D2391" s="54"/>
    </row>
    <row r="2392" spans="4:4" x14ac:dyDescent="0.25">
      <c r="D2392" s="54"/>
    </row>
    <row r="2393" spans="4:4" x14ac:dyDescent="0.25">
      <c r="D2393" s="54"/>
    </row>
    <row r="2394" spans="4:4" x14ac:dyDescent="0.25">
      <c r="D2394" s="54"/>
    </row>
    <row r="2395" spans="4:4" x14ac:dyDescent="0.25">
      <c r="D2395" s="54"/>
    </row>
    <row r="2396" spans="4:4" x14ac:dyDescent="0.25">
      <c r="D2396" s="54"/>
    </row>
    <row r="2397" spans="4:4" x14ac:dyDescent="0.25">
      <c r="D2397" s="54"/>
    </row>
    <row r="2398" spans="4:4" x14ac:dyDescent="0.25">
      <c r="D2398" s="54"/>
    </row>
    <row r="2399" spans="4:4" x14ac:dyDescent="0.25">
      <c r="D2399" s="54"/>
    </row>
    <row r="2400" spans="4:4" x14ac:dyDescent="0.25">
      <c r="D2400" s="54"/>
    </row>
    <row r="2401" spans="4:4" x14ac:dyDescent="0.25">
      <c r="D2401" s="54"/>
    </row>
    <row r="2402" spans="4:4" x14ac:dyDescent="0.25">
      <c r="D2402" s="54"/>
    </row>
    <row r="2403" spans="4:4" x14ac:dyDescent="0.25">
      <c r="D2403" s="54"/>
    </row>
    <row r="2404" spans="4:4" x14ac:dyDescent="0.25">
      <c r="D2404" s="54"/>
    </row>
    <row r="2405" spans="4:4" x14ac:dyDescent="0.25">
      <c r="D2405" s="54"/>
    </row>
    <row r="2406" spans="4:4" x14ac:dyDescent="0.25">
      <c r="D2406" s="54"/>
    </row>
    <row r="2407" spans="4:4" x14ac:dyDescent="0.25">
      <c r="D2407" s="54"/>
    </row>
    <row r="2408" spans="4:4" x14ac:dyDescent="0.25">
      <c r="D2408" s="54"/>
    </row>
    <row r="2409" spans="4:4" x14ac:dyDescent="0.25">
      <c r="D2409" s="54"/>
    </row>
    <row r="2410" spans="4:4" x14ac:dyDescent="0.25">
      <c r="D2410" s="54"/>
    </row>
    <row r="2411" spans="4:4" x14ac:dyDescent="0.25">
      <c r="D2411" s="54"/>
    </row>
    <row r="2412" spans="4:4" x14ac:dyDescent="0.25">
      <c r="D2412" s="54"/>
    </row>
    <row r="2413" spans="4:4" x14ac:dyDescent="0.25">
      <c r="D2413" s="54"/>
    </row>
    <row r="2414" spans="4:4" x14ac:dyDescent="0.25">
      <c r="D2414" s="54"/>
    </row>
    <row r="2415" spans="4:4" x14ac:dyDescent="0.25">
      <c r="D2415" s="54"/>
    </row>
    <row r="2416" spans="4:4" x14ac:dyDescent="0.25">
      <c r="D2416" s="54"/>
    </row>
    <row r="2417" spans="4:4" x14ac:dyDescent="0.25">
      <c r="D2417" s="54"/>
    </row>
    <row r="2418" spans="4:4" x14ac:dyDescent="0.25">
      <c r="D2418" s="54"/>
    </row>
    <row r="2419" spans="4:4" x14ac:dyDescent="0.25">
      <c r="D2419" s="54"/>
    </row>
    <row r="2420" spans="4:4" x14ac:dyDescent="0.25">
      <c r="D2420" s="54"/>
    </row>
    <row r="2421" spans="4:4" x14ac:dyDescent="0.25">
      <c r="D2421" s="54"/>
    </row>
    <row r="2422" spans="4:4" x14ac:dyDescent="0.25">
      <c r="D2422" s="54"/>
    </row>
    <row r="2423" spans="4:4" x14ac:dyDescent="0.25">
      <c r="D2423" s="54"/>
    </row>
    <row r="2424" spans="4:4" x14ac:dyDescent="0.25">
      <c r="D2424" s="54"/>
    </row>
    <row r="2425" spans="4:4" x14ac:dyDescent="0.25">
      <c r="D2425" s="54"/>
    </row>
    <row r="2426" spans="4:4" x14ac:dyDescent="0.25">
      <c r="D2426" s="54"/>
    </row>
    <row r="2427" spans="4:4" x14ac:dyDescent="0.25">
      <c r="D2427" s="54"/>
    </row>
    <row r="2428" spans="4:4" x14ac:dyDescent="0.25">
      <c r="D2428" s="54"/>
    </row>
    <row r="2429" spans="4:4" x14ac:dyDescent="0.25">
      <c r="D2429" s="54"/>
    </row>
    <row r="2430" spans="4:4" x14ac:dyDescent="0.25">
      <c r="D2430" s="54"/>
    </row>
    <row r="2431" spans="4:4" x14ac:dyDescent="0.25">
      <c r="D2431" s="54"/>
    </row>
    <row r="2432" spans="4:4" x14ac:dyDescent="0.25">
      <c r="D2432" s="54"/>
    </row>
    <row r="2433" spans="4:4" x14ac:dyDescent="0.25">
      <c r="D2433" s="54"/>
    </row>
    <row r="2434" spans="4:4" x14ac:dyDescent="0.25">
      <c r="D2434" s="54"/>
    </row>
    <row r="2435" spans="4:4" x14ac:dyDescent="0.25">
      <c r="D2435" s="54"/>
    </row>
    <row r="2436" spans="4:4" x14ac:dyDescent="0.25">
      <c r="D2436" s="54"/>
    </row>
    <row r="2437" spans="4:4" x14ac:dyDescent="0.25">
      <c r="D2437" s="54"/>
    </row>
    <row r="2438" spans="4:4" x14ac:dyDescent="0.25">
      <c r="D2438" s="54"/>
    </row>
    <row r="2439" spans="4:4" x14ac:dyDescent="0.25">
      <c r="D2439" s="54"/>
    </row>
    <row r="2440" spans="4:4" x14ac:dyDescent="0.25">
      <c r="D2440" s="54"/>
    </row>
    <row r="2441" spans="4:4" x14ac:dyDescent="0.25">
      <c r="D2441" s="54"/>
    </row>
    <row r="2442" spans="4:4" x14ac:dyDescent="0.25">
      <c r="D2442" s="54"/>
    </row>
    <row r="2443" spans="4:4" x14ac:dyDescent="0.25">
      <c r="D2443" s="54"/>
    </row>
    <row r="2444" spans="4:4" x14ac:dyDescent="0.25">
      <c r="D2444" s="54"/>
    </row>
    <row r="2445" spans="4:4" x14ac:dyDescent="0.25">
      <c r="D2445" s="54"/>
    </row>
    <row r="2446" spans="4:4" x14ac:dyDescent="0.25">
      <c r="D2446" s="54"/>
    </row>
    <row r="2447" spans="4:4" x14ac:dyDescent="0.25">
      <c r="D2447" s="54"/>
    </row>
    <row r="2448" spans="4:4" x14ac:dyDescent="0.25">
      <c r="D2448" s="54"/>
    </row>
    <row r="2449" spans="4:4" x14ac:dyDescent="0.25">
      <c r="D2449" s="54"/>
    </row>
    <row r="2450" spans="4:4" x14ac:dyDescent="0.25">
      <c r="D2450" s="54"/>
    </row>
    <row r="2451" spans="4:4" x14ac:dyDescent="0.25">
      <c r="D2451" s="54"/>
    </row>
    <row r="2452" spans="4:4" x14ac:dyDescent="0.25">
      <c r="D2452" s="54"/>
    </row>
    <row r="2453" spans="4:4" x14ac:dyDescent="0.25">
      <c r="D2453" s="54"/>
    </row>
    <row r="2454" spans="4:4" x14ac:dyDescent="0.25">
      <c r="D2454" s="54"/>
    </row>
    <row r="2455" spans="4:4" x14ac:dyDescent="0.25">
      <c r="D2455" s="54"/>
    </row>
    <row r="2456" spans="4:4" x14ac:dyDescent="0.25">
      <c r="D2456" s="54"/>
    </row>
    <row r="2457" spans="4:4" x14ac:dyDescent="0.25">
      <c r="D2457" s="54"/>
    </row>
    <row r="2458" spans="4:4" x14ac:dyDescent="0.25">
      <c r="D2458" s="54"/>
    </row>
    <row r="2459" spans="4:4" x14ac:dyDescent="0.25">
      <c r="D2459" s="54"/>
    </row>
    <row r="2460" spans="4:4" x14ac:dyDescent="0.25">
      <c r="D2460" s="54"/>
    </row>
    <row r="2461" spans="4:4" x14ac:dyDescent="0.25">
      <c r="D2461" s="54"/>
    </row>
    <row r="2462" spans="4:4" x14ac:dyDescent="0.25">
      <c r="D2462" s="54"/>
    </row>
    <row r="2463" spans="4:4" x14ac:dyDescent="0.25">
      <c r="D2463" s="54"/>
    </row>
    <row r="2464" spans="4:4" x14ac:dyDescent="0.25">
      <c r="D2464" s="54"/>
    </row>
    <row r="2465" spans="4:4" x14ac:dyDescent="0.25">
      <c r="D2465" s="54"/>
    </row>
    <row r="2466" spans="4:4" x14ac:dyDescent="0.25">
      <c r="D2466" s="54"/>
    </row>
    <row r="2467" spans="4:4" x14ac:dyDescent="0.25">
      <c r="D2467" s="54"/>
    </row>
    <row r="2468" spans="4:4" x14ac:dyDescent="0.25">
      <c r="D2468" s="54"/>
    </row>
    <row r="2469" spans="4:4" x14ac:dyDescent="0.25">
      <c r="D2469" s="54"/>
    </row>
    <row r="2470" spans="4:4" x14ac:dyDescent="0.25">
      <c r="D2470" s="54"/>
    </row>
    <row r="2471" spans="4:4" x14ac:dyDescent="0.25">
      <c r="D2471" s="54"/>
    </row>
    <row r="2472" spans="4:4" x14ac:dyDescent="0.25">
      <c r="D2472" s="54"/>
    </row>
    <row r="2473" spans="4:4" x14ac:dyDescent="0.25">
      <c r="D2473" s="54"/>
    </row>
    <row r="2474" spans="4:4" x14ac:dyDescent="0.25">
      <c r="D2474" s="54"/>
    </row>
    <row r="2475" spans="4:4" x14ac:dyDescent="0.25">
      <c r="D2475" s="54"/>
    </row>
    <row r="2476" spans="4:4" x14ac:dyDescent="0.25">
      <c r="D2476" s="54"/>
    </row>
    <row r="2477" spans="4:4" x14ac:dyDescent="0.25">
      <c r="D2477" s="54"/>
    </row>
    <row r="2478" spans="4:4" x14ac:dyDescent="0.25">
      <c r="D2478" s="54"/>
    </row>
    <row r="2479" spans="4:4" x14ac:dyDescent="0.25">
      <c r="D2479" s="54"/>
    </row>
    <row r="2480" spans="4:4" x14ac:dyDescent="0.25">
      <c r="D2480" s="54"/>
    </row>
    <row r="2481" spans="4:4" x14ac:dyDescent="0.25">
      <c r="D2481" s="54"/>
    </row>
    <row r="2482" spans="4:4" x14ac:dyDescent="0.25">
      <c r="D2482" s="54"/>
    </row>
    <row r="2483" spans="4:4" x14ac:dyDescent="0.25">
      <c r="D2483" s="54"/>
    </row>
    <row r="2484" spans="4:4" x14ac:dyDescent="0.25">
      <c r="D2484" s="54"/>
    </row>
    <row r="2485" spans="4:4" x14ac:dyDescent="0.25">
      <c r="D2485" s="54"/>
    </row>
    <row r="2486" spans="4:4" x14ac:dyDescent="0.25">
      <c r="D2486" s="54"/>
    </row>
    <row r="2487" spans="4:4" x14ac:dyDescent="0.25">
      <c r="D2487" s="54"/>
    </row>
    <row r="2488" spans="4:4" x14ac:dyDescent="0.25">
      <c r="D2488" s="54"/>
    </row>
    <row r="2489" spans="4:4" x14ac:dyDescent="0.25">
      <c r="D2489" s="54"/>
    </row>
    <row r="2490" spans="4:4" x14ac:dyDescent="0.25">
      <c r="D2490" s="54"/>
    </row>
    <row r="2491" spans="4:4" x14ac:dyDescent="0.25">
      <c r="D2491" s="54"/>
    </row>
    <row r="2492" spans="4:4" x14ac:dyDescent="0.25">
      <c r="D2492" s="54"/>
    </row>
    <row r="2493" spans="4:4" x14ac:dyDescent="0.25">
      <c r="D2493" s="54"/>
    </row>
    <row r="2494" spans="4:4" x14ac:dyDescent="0.25">
      <c r="D2494" s="54"/>
    </row>
    <row r="2495" spans="4:4" x14ac:dyDescent="0.25">
      <c r="D2495" s="54"/>
    </row>
    <row r="2496" spans="4:4" x14ac:dyDescent="0.25">
      <c r="D2496" s="54"/>
    </row>
    <row r="2497" spans="4:4" x14ac:dyDescent="0.25">
      <c r="D2497" s="54"/>
    </row>
    <row r="2498" spans="4:4" x14ac:dyDescent="0.25">
      <c r="D2498" s="54"/>
    </row>
    <row r="2499" spans="4:4" x14ac:dyDescent="0.25">
      <c r="D2499" s="54"/>
    </row>
    <row r="2500" spans="4:4" x14ac:dyDescent="0.25">
      <c r="D2500" s="54"/>
    </row>
    <row r="2501" spans="4:4" x14ac:dyDescent="0.25">
      <c r="D2501" s="54"/>
    </row>
    <row r="2502" spans="4:4" x14ac:dyDescent="0.25">
      <c r="D2502" s="54"/>
    </row>
    <row r="2503" spans="4:4" x14ac:dyDescent="0.25">
      <c r="D2503" s="54"/>
    </row>
    <row r="2504" spans="4:4" x14ac:dyDescent="0.25">
      <c r="D2504" s="54"/>
    </row>
    <row r="2505" spans="4:4" x14ac:dyDescent="0.25">
      <c r="D2505" s="54"/>
    </row>
    <row r="2506" spans="4:4" x14ac:dyDescent="0.25">
      <c r="D2506" s="54"/>
    </row>
    <row r="2507" spans="4:4" x14ac:dyDescent="0.25">
      <c r="D2507" s="54"/>
    </row>
    <row r="2508" spans="4:4" x14ac:dyDescent="0.25">
      <c r="D2508" s="54"/>
    </row>
    <row r="2509" spans="4:4" x14ac:dyDescent="0.25">
      <c r="D2509" s="54"/>
    </row>
    <row r="2510" spans="4:4" x14ac:dyDescent="0.25">
      <c r="D2510" s="54"/>
    </row>
    <row r="2511" spans="4:4" x14ac:dyDescent="0.25">
      <c r="D2511" s="54"/>
    </row>
    <row r="2512" spans="4:4" x14ac:dyDescent="0.25">
      <c r="D2512" s="54"/>
    </row>
    <row r="2513" spans="4:4" x14ac:dyDescent="0.25">
      <c r="D2513" s="54"/>
    </row>
    <row r="2514" spans="4:4" x14ac:dyDescent="0.25">
      <c r="D2514" s="54"/>
    </row>
    <row r="2515" spans="4:4" x14ac:dyDescent="0.25">
      <c r="D2515" s="54"/>
    </row>
    <row r="2516" spans="4:4" x14ac:dyDescent="0.25">
      <c r="D2516" s="54"/>
    </row>
    <row r="2517" spans="4:4" x14ac:dyDescent="0.25">
      <c r="D2517" s="54"/>
    </row>
    <row r="2518" spans="4:4" x14ac:dyDescent="0.25">
      <c r="D2518" s="54"/>
    </row>
    <row r="2519" spans="4:4" x14ac:dyDescent="0.25">
      <c r="D2519" s="54"/>
    </row>
    <row r="2520" spans="4:4" x14ac:dyDescent="0.25">
      <c r="D2520" s="54"/>
    </row>
    <row r="2521" spans="4:4" x14ac:dyDescent="0.25">
      <c r="D2521" s="54"/>
    </row>
    <row r="2522" spans="4:4" x14ac:dyDescent="0.25">
      <c r="D2522" s="54"/>
    </row>
    <row r="2523" spans="4:4" x14ac:dyDescent="0.25">
      <c r="D2523" s="54"/>
    </row>
    <row r="2524" spans="4:4" x14ac:dyDescent="0.25">
      <c r="D2524" s="54"/>
    </row>
    <row r="2525" spans="4:4" x14ac:dyDescent="0.25">
      <c r="D2525" s="54"/>
    </row>
    <row r="2526" spans="4:4" x14ac:dyDescent="0.25">
      <c r="D2526" s="54"/>
    </row>
    <row r="2527" spans="4:4" x14ac:dyDescent="0.25">
      <c r="D2527" s="54"/>
    </row>
    <row r="2528" spans="4:4" x14ac:dyDescent="0.25">
      <c r="D2528" s="54"/>
    </row>
    <row r="2529" spans="4:4" x14ac:dyDescent="0.25">
      <c r="D2529" s="54"/>
    </row>
    <row r="2530" spans="4:4" x14ac:dyDescent="0.25">
      <c r="D2530" s="54"/>
    </row>
    <row r="2531" spans="4:4" x14ac:dyDescent="0.25">
      <c r="D2531" s="54"/>
    </row>
    <row r="2532" spans="4:4" x14ac:dyDescent="0.25">
      <c r="D2532" s="54"/>
    </row>
    <row r="2533" spans="4:4" x14ac:dyDescent="0.25">
      <c r="D2533" s="54"/>
    </row>
    <row r="2534" spans="4:4" x14ac:dyDescent="0.25">
      <c r="D2534" s="54"/>
    </row>
    <row r="2535" spans="4:4" x14ac:dyDescent="0.25">
      <c r="D2535" s="54"/>
    </row>
    <row r="2536" spans="4:4" x14ac:dyDescent="0.25">
      <c r="D2536" s="54"/>
    </row>
    <row r="2537" spans="4:4" x14ac:dyDescent="0.25">
      <c r="D2537" s="54"/>
    </row>
    <row r="2538" spans="4:4" x14ac:dyDescent="0.25">
      <c r="D2538" s="54"/>
    </row>
    <row r="2539" spans="4:4" x14ac:dyDescent="0.25">
      <c r="D2539" s="54"/>
    </row>
    <row r="2540" spans="4:4" x14ac:dyDescent="0.25">
      <c r="D2540" s="54"/>
    </row>
    <row r="2541" spans="4:4" x14ac:dyDescent="0.25">
      <c r="D2541" s="54"/>
    </row>
    <row r="2542" spans="4:4" x14ac:dyDescent="0.25">
      <c r="D2542" s="54"/>
    </row>
    <row r="2543" spans="4:4" x14ac:dyDescent="0.25">
      <c r="D2543" s="54"/>
    </row>
    <row r="2544" spans="4:4" x14ac:dyDescent="0.25">
      <c r="D2544" s="54"/>
    </row>
    <row r="2545" spans="4:4" x14ac:dyDescent="0.25">
      <c r="D2545" s="54"/>
    </row>
    <row r="2546" spans="4:4" x14ac:dyDescent="0.25">
      <c r="D2546" s="54"/>
    </row>
    <row r="2547" spans="4:4" x14ac:dyDescent="0.25">
      <c r="D2547" s="54"/>
    </row>
    <row r="2548" spans="4:4" x14ac:dyDescent="0.25">
      <c r="D2548" s="54"/>
    </row>
    <row r="2549" spans="4:4" x14ac:dyDescent="0.25">
      <c r="D2549" s="54"/>
    </row>
    <row r="2550" spans="4:4" x14ac:dyDescent="0.25">
      <c r="D2550" s="54"/>
    </row>
    <row r="2551" spans="4:4" x14ac:dyDescent="0.25">
      <c r="D2551" s="54"/>
    </row>
    <row r="2552" spans="4:4" x14ac:dyDescent="0.25">
      <c r="D2552" s="54"/>
    </row>
    <row r="2553" spans="4:4" x14ac:dyDescent="0.25">
      <c r="D2553" s="54"/>
    </row>
    <row r="2554" spans="4:4" x14ac:dyDescent="0.25">
      <c r="D2554" s="54"/>
    </row>
    <row r="2555" spans="4:4" x14ac:dyDescent="0.25">
      <c r="D2555" s="54"/>
    </row>
    <row r="2556" spans="4:4" x14ac:dyDescent="0.25">
      <c r="D2556" s="54"/>
    </row>
    <row r="2557" spans="4:4" x14ac:dyDescent="0.25">
      <c r="D2557" s="54"/>
    </row>
    <row r="2558" spans="4:4" x14ac:dyDescent="0.25">
      <c r="D2558" s="54"/>
    </row>
    <row r="2559" spans="4:4" x14ac:dyDescent="0.25">
      <c r="D2559" s="54"/>
    </row>
    <row r="2560" spans="4:4" x14ac:dyDescent="0.25">
      <c r="D2560" s="54"/>
    </row>
    <row r="2561" spans="4:4" x14ac:dyDescent="0.25">
      <c r="D2561" s="54"/>
    </row>
    <row r="2562" spans="4:4" x14ac:dyDescent="0.25">
      <c r="D2562" s="54"/>
    </row>
    <row r="2563" spans="4:4" x14ac:dyDescent="0.25">
      <c r="D2563" s="54"/>
    </row>
    <row r="2564" spans="4:4" x14ac:dyDescent="0.25">
      <c r="D2564" s="54"/>
    </row>
    <row r="2565" spans="4:4" x14ac:dyDescent="0.25">
      <c r="D2565" s="54"/>
    </row>
    <row r="2566" spans="4:4" x14ac:dyDescent="0.25">
      <c r="D2566" s="54"/>
    </row>
    <row r="2567" spans="4:4" x14ac:dyDescent="0.25">
      <c r="D2567" s="54"/>
    </row>
    <row r="2568" spans="4:4" x14ac:dyDescent="0.25">
      <c r="D2568" s="54"/>
    </row>
    <row r="2569" spans="4:4" x14ac:dyDescent="0.25">
      <c r="D2569" s="54"/>
    </row>
    <row r="2570" spans="4:4" x14ac:dyDescent="0.25">
      <c r="D2570" s="54"/>
    </row>
    <row r="2571" spans="4:4" x14ac:dyDescent="0.25">
      <c r="D2571" s="54"/>
    </row>
    <row r="2572" spans="4:4" x14ac:dyDescent="0.25">
      <c r="D2572" s="54"/>
    </row>
    <row r="2573" spans="4:4" x14ac:dyDescent="0.25">
      <c r="D2573" s="54"/>
    </row>
    <row r="2574" spans="4:4" x14ac:dyDescent="0.25">
      <c r="D2574" s="54"/>
    </row>
    <row r="2575" spans="4:4" x14ac:dyDescent="0.25">
      <c r="D2575" s="54"/>
    </row>
    <row r="2576" spans="4:4" x14ac:dyDescent="0.25">
      <c r="D2576" s="54"/>
    </row>
    <row r="2577" spans="4:4" x14ac:dyDescent="0.25">
      <c r="D2577" s="54"/>
    </row>
    <row r="2578" spans="4:4" x14ac:dyDescent="0.25">
      <c r="D2578" s="54"/>
    </row>
    <row r="2579" spans="4:4" x14ac:dyDescent="0.25">
      <c r="D2579" s="54"/>
    </row>
    <row r="2580" spans="4:4" x14ac:dyDescent="0.25">
      <c r="D2580" s="54"/>
    </row>
    <row r="2581" spans="4:4" x14ac:dyDescent="0.25">
      <c r="D2581" s="54"/>
    </row>
    <row r="2582" spans="4:4" x14ac:dyDescent="0.25">
      <c r="D2582" s="54"/>
    </row>
    <row r="2583" spans="4:4" x14ac:dyDescent="0.25">
      <c r="D2583" s="54"/>
    </row>
    <row r="2584" spans="4:4" x14ac:dyDescent="0.25">
      <c r="D2584" s="54"/>
    </row>
    <row r="2585" spans="4:4" x14ac:dyDescent="0.25">
      <c r="D2585" s="54"/>
    </row>
    <row r="2586" spans="4:4" x14ac:dyDescent="0.25">
      <c r="D2586" s="54"/>
    </row>
    <row r="2587" spans="4:4" x14ac:dyDescent="0.25">
      <c r="D2587" s="54"/>
    </row>
    <row r="2588" spans="4:4" x14ac:dyDescent="0.25">
      <c r="D2588" s="54"/>
    </row>
    <row r="2589" spans="4:4" x14ac:dyDescent="0.25">
      <c r="D2589" s="54"/>
    </row>
    <row r="2590" spans="4:4" x14ac:dyDescent="0.25">
      <c r="D2590" s="54"/>
    </row>
    <row r="2591" spans="4:4" x14ac:dyDescent="0.25">
      <c r="D2591" s="54"/>
    </row>
    <row r="2592" spans="4:4" x14ac:dyDescent="0.25">
      <c r="D2592" s="54"/>
    </row>
    <row r="2593" spans="4:4" x14ac:dyDescent="0.25">
      <c r="D2593" s="54"/>
    </row>
    <row r="2594" spans="4:4" x14ac:dyDescent="0.25">
      <c r="D2594" s="54"/>
    </row>
    <row r="2595" spans="4:4" x14ac:dyDescent="0.25">
      <c r="D2595" s="54"/>
    </row>
    <row r="2596" spans="4:4" x14ac:dyDescent="0.25">
      <c r="D2596" s="54"/>
    </row>
    <row r="2597" spans="4:4" x14ac:dyDescent="0.25">
      <c r="D2597" s="54"/>
    </row>
    <row r="2598" spans="4:4" x14ac:dyDescent="0.25">
      <c r="D2598" s="54"/>
    </row>
    <row r="2599" spans="4:4" x14ac:dyDescent="0.25">
      <c r="D2599" s="54"/>
    </row>
    <row r="2600" spans="4:4" x14ac:dyDescent="0.25">
      <c r="D2600" s="54"/>
    </row>
    <row r="2601" spans="4:4" x14ac:dyDescent="0.25">
      <c r="D2601" s="54"/>
    </row>
    <row r="2602" spans="4:4" x14ac:dyDescent="0.25">
      <c r="D2602" s="54"/>
    </row>
    <row r="2603" spans="4:4" x14ac:dyDescent="0.25">
      <c r="D2603" s="54"/>
    </row>
    <row r="2604" spans="4:4" x14ac:dyDescent="0.25">
      <c r="D2604" s="54"/>
    </row>
    <row r="2605" spans="4:4" x14ac:dyDescent="0.25">
      <c r="D2605" s="54"/>
    </row>
    <row r="2606" spans="4:4" x14ac:dyDescent="0.25">
      <c r="D2606" s="54"/>
    </row>
    <row r="2607" spans="4:4" x14ac:dyDescent="0.25">
      <c r="D2607" s="54"/>
    </row>
    <row r="2608" spans="4:4" x14ac:dyDescent="0.25">
      <c r="D2608" s="54"/>
    </row>
    <row r="2609" spans="4:4" x14ac:dyDescent="0.25">
      <c r="D2609" s="54"/>
    </row>
    <row r="2610" spans="4:4" x14ac:dyDescent="0.25">
      <c r="D2610" s="54"/>
    </row>
    <row r="2611" spans="4:4" x14ac:dyDescent="0.25">
      <c r="D2611" s="54"/>
    </row>
    <row r="2612" spans="4:4" x14ac:dyDescent="0.25">
      <c r="D2612" s="54"/>
    </row>
    <row r="2613" spans="4:4" x14ac:dyDescent="0.25">
      <c r="D2613" s="54"/>
    </row>
    <row r="2614" spans="4:4" x14ac:dyDescent="0.25">
      <c r="D2614" s="54"/>
    </row>
    <row r="2615" spans="4:4" x14ac:dyDescent="0.25">
      <c r="D2615" s="54"/>
    </row>
    <row r="2616" spans="4:4" x14ac:dyDescent="0.25">
      <c r="D2616" s="54"/>
    </row>
    <row r="2617" spans="4:4" x14ac:dyDescent="0.25">
      <c r="D2617" s="54"/>
    </row>
    <row r="2618" spans="4:4" x14ac:dyDescent="0.25">
      <c r="D2618" s="54"/>
    </row>
    <row r="2619" spans="4:4" x14ac:dyDescent="0.25">
      <c r="D2619" s="54"/>
    </row>
    <row r="2620" spans="4:4" x14ac:dyDescent="0.25">
      <c r="D2620" s="54"/>
    </row>
    <row r="2621" spans="4:4" x14ac:dyDescent="0.25">
      <c r="D2621" s="54"/>
    </row>
    <row r="2622" spans="4:4" x14ac:dyDescent="0.25">
      <c r="D2622" s="54"/>
    </row>
    <row r="2623" spans="4:4" x14ac:dyDescent="0.25">
      <c r="D2623" s="54"/>
    </row>
    <row r="2624" spans="4:4" x14ac:dyDescent="0.25">
      <c r="D2624" s="54"/>
    </row>
    <row r="2625" spans="4:4" x14ac:dyDescent="0.25">
      <c r="D2625" s="54"/>
    </row>
    <row r="2626" spans="4:4" x14ac:dyDescent="0.25">
      <c r="D2626" s="54"/>
    </row>
    <row r="2627" spans="4:4" x14ac:dyDescent="0.25">
      <c r="D2627" s="54"/>
    </row>
    <row r="2628" spans="4:4" x14ac:dyDescent="0.25">
      <c r="D2628" s="54"/>
    </row>
    <row r="2629" spans="4:4" x14ac:dyDescent="0.25">
      <c r="D2629" s="54"/>
    </row>
    <row r="2630" spans="4:4" x14ac:dyDescent="0.25">
      <c r="D2630" s="54"/>
    </row>
    <row r="2631" spans="4:4" x14ac:dyDescent="0.25">
      <c r="D2631" s="54"/>
    </row>
    <row r="2632" spans="4:4" x14ac:dyDescent="0.25">
      <c r="D2632" s="54"/>
    </row>
    <row r="2633" spans="4:4" x14ac:dyDescent="0.25">
      <c r="D2633" s="54"/>
    </row>
    <row r="2634" spans="4:4" x14ac:dyDescent="0.25">
      <c r="D2634" s="54"/>
    </row>
    <row r="2635" spans="4:4" x14ac:dyDescent="0.25">
      <c r="D2635" s="54"/>
    </row>
    <row r="2636" spans="4:4" x14ac:dyDescent="0.25">
      <c r="D2636" s="54"/>
    </row>
    <row r="2637" spans="4:4" x14ac:dyDescent="0.25">
      <c r="D2637" s="54"/>
    </row>
    <row r="2638" spans="4:4" x14ac:dyDescent="0.25">
      <c r="D2638" s="54"/>
    </row>
    <row r="2639" spans="4:4" x14ac:dyDescent="0.25">
      <c r="D2639" s="54"/>
    </row>
    <row r="2640" spans="4:4" x14ac:dyDescent="0.25">
      <c r="D2640" s="54"/>
    </row>
    <row r="2641" spans="4:4" x14ac:dyDescent="0.25">
      <c r="D2641" s="54"/>
    </row>
    <row r="2642" spans="4:4" x14ac:dyDescent="0.25">
      <c r="D2642" s="54"/>
    </row>
    <row r="2643" spans="4:4" x14ac:dyDescent="0.25">
      <c r="D2643" s="54"/>
    </row>
    <row r="2644" spans="4:4" x14ac:dyDescent="0.25">
      <c r="D2644" s="54"/>
    </row>
    <row r="2645" spans="4:4" x14ac:dyDescent="0.25">
      <c r="D2645" s="54"/>
    </row>
    <row r="2646" spans="4:4" x14ac:dyDescent="0.25">
      <c r="D2646" s="54"/>
    </row>
    <row r="2647" spans="4:4" x14ac:dyDescent="0.25">
      <c r="D2647" s="54"/>
    </row>
    <row r="2648" spans="4:4" x14ac:dyDescent="0.25">
      <c r="D2648" s="54"/>
    </row>
    <row r="2649" spans="4:4" x14ac:dyDescent="0.25">
      <c r="D2649" s="54"/>
    </row>
    <row r="2650" spans="4:4" x14ac:dyDescent="0.25">
      <c r="D2650" s="54"/>
    </row>
    <row r="2651" spans="4:4" x14ac:dyDescent="0.25">
      <c r="D2651" s="54"/>
    </row>
    <row r="2652" spans="4:4" x14ac:dyDescent="0.25">
      <c r="D2652" s="54"/>
    </row>
    <row r="2653" spans="4:4" x14ac:dyDescent="0.25">
      <c r="D2653" s="54"/>
    </row>
    <row r="2654" spans="4:4" x14ac:dyDescent="0.25">
      <c r="D2654" s="54"/>
    </row>
    <row r="2655" spans="4:4" x14ac:dyDescent="0.25">
      <c r="D2655" s="54"/>
    </row>
    <row r="2656" spans="4:4" x14ac:dyDescent="0.25">
      <c r="D2656" s="54"/>
    </row>
    <row r="2657" spans="4:4" x14ac:dyDescent="0.25">
      <c r="D2657" s="54"/>
    </row>
    <row r="2658" spans="4:4" x14ac:dyDescent="0.25">
      <c r="D2658" s="54"/>
    </row>
    <row r="2659" spans="4:4" x14ac:dyDescent="0.25">
      <c r="D2659" s="54"/>
    </row>
    <row r="2660" spans="4:4" x14ac:dyDescent="0.25">
      <c r="D2660" s="54"/>
    </row>
    <row r="2661" spans="4:4" x14ac:dyDescent="0.25">
      <c r="D2661" s="54"/>
    </row>
    <row r="2662" spans="4:4" x14ac:dyDescent="0.25">
      <c r="D2662" s="54"/>
    </row>
    <row r="2663" spans="4:4" x14ac:dyDescent="0.25">
      <c r="D2663" s="54"/>
    </row>
    <row r="2664" spans="4:4" x14ac:dyDescent="0.25">
      <c r="D2664" s="54"/>
    </row>
    <row r="2665" spans="4:4" x14ac:dyDescent="0.25">
      <c r="D2665" s="54"/>
    </row>
    <row r="2666" spans="4:4" x14ac:dyDescent="0.25">
      <c r="D2666" s="54"/>
    </row>
    <row r="2667" spans="4:4" x14ac:dyDescent="0.25">
      <c r="D2667" s="54"/>
    </row>
    <row r="2668" spans="4:4" x14ac:dyDescent="0.25">
      <c r="D2668" s="54"/>
    </row>
    <row r="2669" spans="4:4" x14ac:dyDescent="0.25">
      <c r="D2669" s="54"/>
    </row>
    <row r="2670" spans="4:4" x14ac:dyDescent="0.25">
      <c r="D2670" s="54"/>
    </row>
    <row r="2671" spans="4:4" x14ac:dyDescent="0.25">
      <c r="D2671" s="54"/>
    </row>
    <row r="2672" spans="4:4" x14ac:dyDescent="0.25">
      <c r="D2672" s="54"/>
    </row>
    <row r="2673" spans="4:4" x14ac:dyDescent="0.25">
      <c r="D2673" s="54"/>
    </row>
    <row r="2674" spans="4:4" x14ac:dyDescent="0.25">
      <c r="D2674" s="54"/>
    </row>
    <row r="2675" spans="4:4" x14ac:dyDescent="0.25">
      <c r="D2675" s="54"/>
    </row>
    <row r="2676" spans="4:4" x14ac:dyDescent="0.25">
      <c r="D2676" s="54"/>
    </row>
    <row r="2677" spans="4:4" x14ac:dyDescent="0.25">
      <c r="D2677" s="54"/>
    </row>
    <row r="2678" spans="4:4" x14ac:dyDescent="0.25">
      <c r="D2678" s="54"/>
    </row>
    <row r="2679" spans="4:4" x14ac:dyDescent="0.25">
      <c r="D2679" s="54"/>
    </row>
    <row r="2680" spans="4:4" x14ac:dyDescent="0.25">
      <c r="D2680" s="54"/>
    </row>
    <row r="2681" spans="4:4" x14ac:dyDescent="0.25">
      <c r="D2681" s="54"/>
    </row>
    <row r="2682" spans="4:4" x14ac:dyDescent="0.25">
      <c r="D2682" s="54"/>
    </row>
    <row r="2683" spans="4:4" x14ac:dyDescent="0.25">
      <c r="D2683" s="54"/>
    </row>
    <row r="2684" spans="4:4" x14ac:dyDescent="0.25">
      <c r="D2684" s="54"/>
    </row>
    <row r="2685" spans="4:4" x14ac:dyDescent="0.25">
      <c r="D2685" s="54"/>
    </row>
    <row r="2686" spans="4:4" x14ac:dyDescent="0.25">
      <c r="D2686" s="54"/>
    </row>
    <row r="2687" spans="4:4" x14ac:dyDescent="0.25">
      <c r="D2687" s="54"/>
    </row>
    <row r="2688" spans="4:4" x14ac:dyDescent="0.25">
      <c r="D2688" s="54"/>
    </row>
    <row r="2689" spans="4:4" x14ac:dyDescent="0.25">
      <c r="D2689" s="54"/>
    </row>
    <row r="2690" spans="4:4" x14ac:dyDescent="0.25">
      <c r="D2690" s="54"/>
    </row>
    <row r="2691" spans="4:4" x14ac:dyDescent="0.25">
      <c r="D2691" s="54"/>
    </row>
    <row r="2692" spans="4:4" x14ac:dyDescent="0.25">
      <c r="D2692" s="54"/>
    </row>
    <row r="2693" spans="4:4" x14ac:dyDescent="0.25">
      <c r="D2693" s="54"/>
    </row>
    <row r="2694" spans="4:4" x14ac:dyDescent="0.25">
      <c r="D2694" s="54"/>
    </row>
    <row r="2695" spans="4:4" x14ac:dyDescent="0.25">
      <c r="D2695" s="54"/>
    </row>
    <row r="2696" spans="4:4" x14ac:dyDescent="0.25">
      <c r="D2696" s="54"/>
    </row>
    <row r="2697" spans="4:4" x14ac:dyDescent="0.25">
      <c r="D2697" s="54"/>
    </row>
    <row r="2698" spans="4:4" x14ac:dyDescent="0.25">
      <c r="D2698" s="54"/>
    </row>
    <row r="2699" spans="4:4" x14ac:dyDescent="0.25">
      <c r="D2699" s="54"/>
    </row>
    <row r="2700" spans="4:4" x14ac:dyDescent="0.25">
      <c r="D2700" s="54"/>
    </row>
    <row r="2701" spans="4:4" x14ac:dyDescent="0.25">
      <c r="D2701" s="54"/>
    </row>
    <row r="2702" spans="4:4" x14ac:dyDescent="0.25">
      <c r="D2702" s="54"/>
    </row>
    <row r="2703" spans="4:4" x14ac:dyDescent="0.25">
      <c r="D2703" s="54"/>
    </row>
    <row r="2704" spans="4:4" x14ac:dyDescent="0.25">
      <c r="D2704" s="54"/>
    </row>
    <row r="2705" spans="4:4" x14ac:dyDescent="0.25">
      <c r="D2705" s="54"/>
    </row>
    <row r="2706" spans="4:4" x14ac:dyDescent="0.25">
      <c r="D2706" s="54"/>
    </row>
    <row r="2707" spans="4:4" x14ac:dyDescent="0.25">
      <c r="D2707" s="54"/>
    </row>
    <row r="2708" spans="4:4" x14ac:dyDescent="0.25">
      <c r="D2708" s="54"/>
    </row>
    <row r="2709" spans="4:4" x14ac:dyDescent="0.25">
      <c r="D2709" s="54"/>
    </row>
    <row r="2710" spans="4:4" x14ac:dyDescent="0.25">
      <c r="D2710" s="54"/>
    </row>
    <row r="2711" spans="4:4" x14ac:dyDescent="0.25">
      <c r="D2711" s="54"/>
    </row>
    <row r="2712" spans="4:4" x14ac:dyDescent="0.25">
      <c r="D2712" s="54"/>
    </row>
    <row r="2713" spans="4:4" x14ac:dyDescent="0.25">
      <c r="D2713" s="54"/>
    </row>
    <row r="2714" spans="4:4" x14ac:dyDescent="0.25">
      <c r="D2714" s="54"/>
    </row>
    <row r="2715" spans="4:4" x14ac:dyDescent="0.25">
      <c r="D2715" s="54"/>
    </row>
    <row r="2716" spans="4:4" x14ac:dyDescent="0.25">
      <c r="D2716" s="54"/>
    </row>
    <row r="2717" spans="4:4" x14ac:dyDescent="0.25">
      <c r="D2717" s="54"/>
    </row>
    <row r="2718" spans="4:4" x14ac:dyDescent="0.25">
      <c r="D2718" s="54"/>
    </row>
    <row r="2719" spans="4:4" x14ac:dyDescent="0.25">
      <c r="D2719" s="54"/>
    </row>
    <row r="2720" spans="4:4" x14ac:dyDescent="0.25">
      <c r="D2720" s="54"/>
    </row>
    <row r="2721" spans="4:4" x14ac:dyDescent="0.25">
      <c r="D2721" s="54"/>
    </row>
    <row r="2722" spans="4:4" x14ac:dyDescent="0.25">
      <c r="D2722" s="54"/>
    </row>
    <row r="2723" spans="4:4" x14ac:dyDescent="0.25">
      <c r="D2723" s="54"/>
    </row>
    <row r="2724" spans="4:4" x14ac:dyDescent="0.25">
      <c r="D2724" s="54"/>
    </row>
    <row r="2725" spans="4:4" x14ac:dyDescent="0.25">
      <c r="D2725" s="54"/>
    </row>
    <row r="2726" spans="4:4" x14ac:dyDescent="0.25">
      <c r="D2726" s="54"/>
    </row>
    <row r="2727" spans="4:4" x14ac:dyDescent="0.25">
      <c r="D2727" s="54"/>
    </row>
    <row r="2728" spans="4:4" x14ac:dyDescent="0.25">
      <c r="D2728" s="54"/>
    </row>
    <row r="2729" spans="4:4" x14ac:dyDescent="0.25">
      <c r="D2729" s="54"/>
    </row>
    <row r="2730" spans="4:4" x14ac:dyDescent="0.25">
      <c r="D2730" s="54"/>
    </row>
    <row r="2731" spans="4:4" x14ac:dyDescent="0.25">
      <c r="D2731" s="54"/>
    </row>
    <row r="2732" spans="4:4" x14ac:dyDescent="0.25">
      <c r="D2732" s="54"/>
    </row>
    <row r="2733" spans="4:4" x14ac:dyDescent="0.25">
      <c r="D2733" s="54"/>
    </row>
    <row r="2734" spans="4:4" x14ac:dyDescent="0.25">
      <c r="D2734" s="54"/>
    </row>
    <row r="2735" spans="4:4" x14ac:dyDescent="0.25">
      <c r="D2735" s="54"/>
    </row>
    <row r="2736" spans="4:4" x14ac:dyDescent="0.25">
      <c r="D2736" s="54"/>
    </row>
    <row r="2737" spans="4:4" x14ac:dyDescent="0.25">
      <c r="D2737" s="54"/>
    </row>
    <row r="2738" spans="4:4" x14ac:dyDescent="0.25">
      <c r="D2738" s="54"/>
    </row>
    <row r="2739" spans="4:4" x14ac:dyDescent="0.25">
      <c r="D2739" s="54"/>
    </row>
    <row r="2740" spans="4:4" x14ac:dyDescent="0.25">
      <c r="D2740" s="54"/>
    </row>
    <row r="2741" spans="4:4" x14ac:dyDescent="0.25">
      <c r="D2741" s="54"/>
    </row>
    <row r="2742" spans="4:4" x14ac:dyDescent="0.25">
      <c r="D2742" s="54"/>
    </row>
    <row r="2743" spans="4:4" x14ac:dyDescent="0.25">
      <c r="D2743" s="54"/>
    </row>
    <row r="2744" spans="4:4" x14ac:dyDescent="0.25">
      <c r="D2744" s="54"/>
    </row>
    <row r="2745" spans="4:4" x14ac:dyDescent="0.25">
      <c r="D2745" s="54"/>
    </row>
    <row r="2746" spans="4:4" x14ac:dyDescent="0.25">
      <c r="D2746" s="54"/>
    </row>
    <row r="2747" spans="4:4" x14ac:dyDescent="0.25">
      <c r="D2747" s="54"/>
    </row>
    <row r="2748" spans="4:4" x14ac:dyDescent="0.25">
      <c r="D2748" s="54"/>
    </row>
    <row r="2749" spans="4:4" x14ac:dyDescent="0.25">
      <c r="D2749" s="54"/>
    </row>
    <row r="2750" spans="4:4" x14ac:dyDescent="0.25">
      <c r="D2750" s="54"/>
    </row>
    <row r="2751" spans="4:4" x14ac:dyDescent="0.25">
      <c r="D2751" s="54"/>
    </row>
    <row r="2752" spans="4:4" x14ac:dyDescent="0.25">
      <c r="D2752" s="54"/>
    </row>
    <row r="2753" spans="4:4" x14ac:dyDescent="0.25">
      <c r="D2753" s="54"/>
    </row>
    <row r="2754" spans="4:4" x14ac:dyDescent="0.25">
      <c r="D2754" s="54"/>
    </row>
    <row r="2755" spans="4:4" x14ac:dyDescent="0.25">
      <c r="D2755" s="54"/>
    </row>
    <row r="2756" spans="4:4" x14ac:dyDescent="0.25">
      <c r="D2756" s="54"/>
    </row>
    <row r="2757" spans="4:4" x14ac:dyDescent="0.25">
      <c r="D2757" s="54"/>
    </row>
    <row r="2758" spans="4:4" x14ac:dyDescent="0.25">
      <c r="D2758" s="54"/>
    </row>
    <row r="2759" spans="4:4" x14ac:dyDescent="0.25">
      <c r="D2759" s="54"/>
    </row>
    <row r="2760" spans="4:4" x14ac:dyDescent="0.25">
      <c r="D2760" s="54"/>
    </row>
    <row r="2761" spans="4:4" x14ac:dyDescent="0.25">
      <c r="D2761" s="54"/>
    </row>
    <row r="2762" spans="4:4" x14ac:dyDescent="0.25">
      <c r="D2762" s="54"/>
    </row>
    <row r="2763" spans="4:4" x14ac:dyDescent="0.25">
      <c r="D2763" s="54"/>
    </row>
    <row r="2764" spans="4:4" x14ac:dyDescent="0.25">
      <c r="D2764" s="54"/>
    </row>
    <row r="2765" spans="4:4" x14ac:dyDescent="0.25">
      <c r="D2765" s="54"/>
    </row>
    <row r="2766" spans="4:4" x14ac:dyDescent="0.25">
      <c r="D2766" s="54"/>
    </row>
    <row r="2767" spans="4:4" x14ac:dyDescent="0.25">
      <c r="D2767" s="54"/>
    </row>
    <row r="2768" spans="4:4" x14ac:dyDescent="0.25">
      <c r="D2768" s="54"/>
    </row>
    <row r="2769" spans="4:4" x14ac:dyDescent="0.25">
      <c r="D2769" s="54"/>
    </row>
    <row r="2770" spans="4:4" x14ac:dyDescent="0.25">
      <c r="D2770" s="54"/>
    </row>
    <row r="2771" spans="4:4" x14ac:dyDescent="0.25">
      <c r="D2771" s="54"/>
    </row>
    <row r="2772" spans="4:4" x14ac:dyDescent="0.25">
      <c r="D2772" s="54"/>
    </row>
    <row r="2773" spans="4:4" x14ac:dyDescent="0.25">
      <c r="D2773" s="54"/>
    </row>
    <row r="2774" spans="4:4" x14ac:dyDescent="0.25">
      <c r="D2774" s="54"/>
    </row>
    <row r="2775" spans="4:4" x14ac:dyDescent="0.25">
      <c r="D2775" s="54"/>
    </row>
    <row r="2776" spans="4:4" x14ac:dyDescent="0.25">
      <c r="D2776" s="54"/>
    </row>
    <row r="2777" spans="4:4" x14ac:dyDescent="0.25">
      <c r="D2777" s="54"/>
    </row>
    <row r="2778" spans="4:4" x14ac:dyDescent="0.25">
      <c r="D2778" s="54"/>
    </row>
    <row r="2779" spans="4:4" x14ac:dyDescent="0.25">
      <c r="D2779" s="54"/>
    </row>
    <row r="2780" spans="4:4" x14ac:dyDescent="0.25">
      <c r="D2780" s="54"/>
    </row>
    <row r="2781" spans="4:4" x14ac:dyDescent="0.25">
      <c r="D2781" s="54"/>
    </row>
    <row r="2782" spans="4:4" x14ac:dyDescent="0.25">
      <c r="D2782" s="54"/>
    </row>
    <row r="2783" spans="4:4" x14ac:dyDescent="0.25">
      <c r="D2783" s="54"/>
    </row>
    <row r="2784" spans="4:4" x14ac:dyDescent="0.25">
      <c r="D2784" s="54"/>
    </row>
    <row r="2785" spans="4:4" x14ac:dyDescent="0.25">
      <c r="D2785" s="54"/>
    </row>
    <row r="2786" spans="4:4" x14ac:dyDescent="0.25">
      <c r="D2786" s="54"/>
    </row>
    <row r="2787" spans="4:4" x14ac:dyDescent="0.25">
      <c r="D2787" s="54"/>
    </row>
    <row r="2788" spans="4:4" x14ac:dyDescent="0.25">
      <c r="D2788" s="54"/>
    </row>
    <row r="2789" spans="4:4" x14ac:dyDescent="0.25">
      <c r="D2789" s="54"/>
    </row>
    <row r="2790" spans="4:4" x14ac:dyDescent="0.25">
      <c r="D2790" s="54"/>
    </row>
    <row r="2791" spans="4:4" x14ac:dyDescent="0.25">
      <c r="D2791" s="54"/>
    </row>
    <row r="2792" spans="4:4" x14ac:dyDescent="0.25">
      <c r="D2792" s="54"/>
    </row>
    <row r="2793" spans="4:4" x14ac:dyDescent="0.25">
      <c r="D2793" s="54"/>
    </row>
    <row r="2794" spans="4:4" x14ac:dyDescent="0.25">
      <c r="D2794" s="54"/>
    </row>
    <row r="2795" spans="4:4" x14ac:dyDescent="0.25">
      <c r="D2795" s="54"/>
    </row>
    <row r="2796" spans="4:4" x14ac:dyDescent="0.25">
      <c r="D2796" s="54"/>
    </row>
    <row r="2797" spans="4:4" x14ac:dyDescent="0.25">
      <c r="D2797" s="54"/>
    </row>
    <row r="2798" spans="4:4" x14ac:dyDescent="0.25">
      <c r="D2798" s="54"/>
    </row>
    <row r="2799" spans="4:4" x14ac:dyDescent="0.25">
      <c r="D2799" s="54"/>
    </row>
    <row r="2800" spans="4:4" x14ac:dyDescent="0.25">
      <c r="D2800" s="54"/>
    </row>
    <row r="2801" spans="4:4" x14ac:dyDescent="0.25">
      <c r="D2801" s="54"/>
    </row>
    <row r="2802" spans="4:4" x14ac:dyDescent="0.25">
      <c r="D2802" s="54"/>
    </row>
    <row r="2803" spans="4:4" x14ac:dyDescent="0.25">
      <c r="D2803" s="54"/>
    </row>
    <row r="2804" spans="4:4" x14ac:dyDescent="0.25">
      <c r="D2804" s="54"/>
    </row>
    <row r="2805" spans="4:4" x14ac:dyDescent="0.25">
      <c r="D2805" s="54"/>
    </row>
    <row r="2806" spans="4:4" x14ac:dyDescent="0.25">
      <c r="D2806" s="54"/>
    </row>
    <row r="2807" spans="4:4" x14ac:dyDescent="0.25">
      <c r="D2807" s="54"/>
    </row>
    <row r="2808" spans="4:4" x14ac:dyDescent="0.25">
      <c r="D2808" s="54"/>
    </row>
    <row r="2809" spans="4:4" x14ac:dyDescent="0.25">
      <c r="D2809" s="54"/>
    </row>
    <row r="2810" spans="4:4" x14ac:dyDescent="0.25">
      <c r="D2810" s="54"/>
    </row>
    <row r="2811" spans="4:4" x14ac:dyDescent="0.25">
      <c r="D2811" s="54"/>
    </row>
    <row r="2812" spans="4:4" x14ac:dyDescent="0.25">
      <c r="D2812" s="54"/>
    </row>
    <row r="2813" spans="4:4" x14ac:dyDescent="0.25">
      <c r="D2813" s="54"/>
    </row>
    <row r="2814" spans="4:4" x14ac:dyDescent="0.25">
      <c r="D2814" s="54"/>
    </row>
    <row r="2815" spans="4:4" x14ac:dyDescent="0.25">
      <c r="D2815" s="54"/>
    </row>
    <row r="2816" spans="4:4" x14ac:dyDescent="0.25">
      <c r="D2816" s="54"/>
    </row>
    <row r="2817" spans="4:4" x14ac:dyDescent="0.25">
      <c r="D2817" s="54"/>
    </row>
    <row r="2818" spans="4:4" x14ac:dyDescent="0.25">
      <c r="D2818" s="54"/>
    </row>
    <row r="2819" spans="4:4" x14ac:dyDescent="0.25">
      <c r="D2819" s="54"/>
    </row>
    <row r="2820" spans="4:4" x14ac:dyDescent="0.25">
      <c r="D2820" s="54"/>
    </row>
    <row r="2821" spans="4:4" x14ac:dyDescent="0.25">
      <c r="D2821" s="54"/>
    </row>
    <row r="2822" spans="4:4" x14ac:dyDescent="0.25">
      <c r="D2822" s="54"/>
    </row>
    <row r="2823" spans="4:4" x14ac:dyDescent="0.25">
      <c r="D2823" s="54"/>
    </row>
    <row r="2824" spans="4:4" x14ac:dyDescent="0.25">
      <c r="D2824" s="54"/>
    </row>
    <row r="2825" spans="4:4" x14ac:dyDescent="0.25">
      <c r="D2825" s="54"/>
    </row>
    <row r="2826" spans="4:4" x14ac:dyDescent="0.25">
      <c r="D2826" s="54"/>
    </row>
    <row r="2827" spans="4:4" x14ac:dyDescent="0.25">
      <c r="D2827" s="54"/>
    </row>
    <row r="2828" spans="4:4" x14ac:dyDescent="0.25">
      <c r="D2828" s="54"/>
    </row>
    <row r="2829" spans="4:4" x14ac:dyDescent="0.25">
      <c r="D2829" s="54"/>
    </row>
    <row r="2830" spans="4:4" x14ac:dyDescent="0.25">
      <c r="D2830" s="54"/>
    </row>
    <row r="2831" spans="4:4" x14ac:dyDescent="0.25">
      <c r="D2831" s="54"/>
    </row>
    <row r="2832" spans="4:4" x14ac:dyDescent="0.25">
      <c r="D2832" s="54"/>
    </row>
    <row r="2833" spans="4:4" x14ac:dyDescent="0.25">
      <c r="D2833" s="54"/>
    </row>
    <row r="2834" spans="4:4" x14ac:dyDescent="0.25">
      <c r="D2834" s="54"/>
    </row>
    <row r="2835" spans="4:4" x14ac:dyDescent="0.25">
      <c r="D2835" s="54"/>
    </row>
    <row r="2836" spans="4:4" x14ac:dyDescent="0.25">
      <c r="D2836" s="54"/>
    </row>
    <row r="2837" spans="4:4" x14ac:dyDescent="0.25">
      <c r="D2837" s="54"/>
    </row>
    <row r="2838" spans="4:4" x14ac:dyDescent="0.25">
      <c r="D2838" s="54"/>
    </row>
    <row r="2839" spans="4:4" x14ac:dyDescent="0.25">
      <c r="D2839" s="54"/>
    </row>
    <row r="2840" spans="4:4" x14ac:dyDescent="0.25">
      <c r="D2840" s="54"/>
    </row>
    <row r="2841" spans="4:4" x14ac:dyDescent="0.25">
      <c r="D2841" s="54"/>
    </row>
    <row r="2842" spans="4:4" x14ac:dyDescent="0.25">
      <c r="D2842" s="54"/>
    </row>
    <row r="2843" spans="4:4" x14ac:dyDescent="0.25">
      <c r="D2843" s="54"/>
    </row>
    <row r="2844" spans="4:4" x14ac:dyDescent="0.25">
      <c r="D2844" s="54"/>
    </row>
    <row r="2845" spans="4:4" x14ac:dyDescent="0.25">
      <c r="D2845" s="54"/>
    </row>
    <row r="2846" spans="4:4" x14ac:dyDescent="0.25">
      <c r="D2846" s="54"/>
    </row>
    <row r="2847" spans="4:4" x14ac:dyDescent="0.25">
      <c r="D2847" s="54"/>
    </row>
    <row r="2848" spans="4:4" x14ac:dyDescent="0.25">
      <c r="D2848" s="54"/>
    </row>
    <row r="2849" spans="4:4" x14ac:dyDescent="0.25">
      <c r="D2849" s="54"/>
    </row>
    <row r="2850" spans="4:4" x14ac:dyDescent="0.25">
      <c r="D2850" s="54"/>
    </row>
    <row r="2851" spans="4:4" x14ac:dyDescent="0.25">
      <c r="D2851" s="54"/>
    </row>
    <row r="2852" spans="4:4" x14ac:dyDescent="0.25">
      <c r="D2852" s="54"/>
    </row>
    <row r="2853" spans="4:4" x14ac:dyDescent="0.25">
      <c r="D2853" s="54"/>
    </row>
    <row r="2854" spans="4:4" x14ac:dyDescent="0.25">
      <c r="D2854" s="54"/>
    </row>
    <row r="2855" spans="4:4" x14ac:dyDescent="0.25">
      <c r="D2855" s="54"/>
    </row>
    <row r="2856" spans="4:4" x14ac:dyDescent="0.25">
      <c r="D2856" s="54"/>
    </row>
    <row r="2857" spans="4:4" x14ac:dyDescent="0.25">
      <c r="D2857" s="54"/>
    </row>
    <row r="2858" spans="4:4" x14ac:dyDescent="0.25">
      <c r="D2858" s="54"/>
    </row>
    <row r="2859" spans="4:4" x14ac:dyDescent="0.25">
      <c r="D2859" s="54"/>
    </row>
    <row r="2860" spans="4:4" x14ac:dyDescent="0.25">
      <c r="D2860" s="54"/>
    </row>
    <row r="2861" spans="4:4" x14ac:dyDescent="0.25">
      <c r="D2861" s="54"/>
    </row>
    <row r="2862" spans="4:4" x14ac:dyDescent="0.25">
      <c r="D2862" s="54"/>
    </row>
    <row r="2863" spans="4:4" x14ac:dyDescent="0.25">
      <c r="D2863" s="54"/>
    </row>
    <row r="2864" spans="4:4" x14ac:dyDescent="0.25">
      <c r="D2864" s="54"/>
    </row>
    <row r="2865" spans="4:4" x14ac:dyDescent="0.25">
      <c r="D2865" s="54"/>
    </row>
    <row r="2866" spans="4:4" x14ac:dyDescent="0.25">
      <c r="D2866" s="54"/>
    </row>
    <row r="2867" spans="4:4" x14ac:dyDescent="0.25">
      <c r="D2867" s="54"/>
    </row>
    <row r="2868" spans="4:4" x14ac:dyDescent="0.25">
      <c r="D2868" s="54"/>
    </row>
    <row r="2869" spans="4:4" x14ac:dyDescent="0.25">
      <c r="D2869" s="54"/>
    </row>
    <row r="2870" spans="4:4" x14ac:dyDescent="0.25">
      <c r="D2870" s="54"/>
    </row>
    <row r="2871" spans="4:4" x14ac:dyDescent="0.25">
      <c r="D2871" s="54"/>
    </row>
    <row r="2872" spans="4:4" x14ac:dyDescent="0.25">
      <c r="D2872" s="54"/>
    </row>
    <row r="2873" spans="4:4" x14ac:dyDescent="0.25">
      <c r="D2873" s="54"/>
    </row>
    <row r="2874" spans="4:4" x14ac:dyDescent="0.25">
      <c r="D2874" s="54"/>
    </row>
    <row r="2875" spans="4:4" x14ac:dyDescent="0.25">
      <c r="D2875" s="54"/>
    </row>
    <row r="2876" spans="4:4" x14ac:dyDescent="0.25">
      <c r="D2876" s="54"/>
    </row>
    <row r="2877" spans="4:4" x14ac:dyDescent="0.25">
      <c r="D2877" s="54"/>
    </row>
    <row r="2878" spans="4:4" x14ac:dyDescent="0.25">
      <c r="D2878" s="54"/>
    </row>
    <row r="2879" spans="4:4" x14ac:dyDescent="0.25">
      <c r="D2879" s="54"/>
    </row>
    <row r="2880" spans="4:4" x14ac:dyDescent="0.25">
      <c r="D2880" s="54"/>
    </row>
    <row r="2881" spans="4:4" x14ac:dyDescent="0.25">
      <c r="D2881" s="54"/>
    </row>
    <row r="2882" spans="4:4" x14ac:dyDescent="0.25">
      <c r="D2882" s="54"/>
    </row>
    <row r="2883" spans="4:4" x14ac:dyDescent="0.25">
      <c r="D2883" s="54"/>
    </row>
    <row r="2884" spans="4:4" x14ac:dyDescent="0.25">
      <c r="D2884" s="54"/>
    </row>
    <row r="2885" spans="4:4" x14ac:dyDescent="0.25">
      <c r="D2885" s="54"/>
    </row>
    <row r="2886" spans="4:4" x14ac:dyDescent="0.25">
      <c r="D2886" s="54"/>
    </row>
    <row r="2887" spans="4:4" x14ac:dyDescent="0.25">
      <c r="D2887" s="54"/>
    </row>
    <row r="2888" spans="4:4" x14ac:dyDescent="0.25">
      <c r="D2888" s="54"/>
    </row>
    <row r="2889" spans="4:4" x14ac:dyDescent="0.25">
      <c r="D2889" s="54"/>
    </row>
    <row r="2890" spans="4:4" x14ac:dyDescent="0.25">
      <c r="D2890" s="54"/>
    </row>
    <row r="2891" spans="4:4" x14ac:dyDescent="0.25">
      <c r="D2891" s="54"/>
    </row>
    <row r="2892" spans="4:4" x14ac:dyDescent="0.25">
      <c r="D2892" s="54"/>
    </row>
    <row r="2893" spans="4:4" x14ac:dyDescent="0.25">
      <c r="D2893" s="54"/>
    </row>
    <row r="2894" spans="4:4" x14ac:dyDescent="0.25">
      <c r="D2894" s="54"/>
    </row>
    <row r="2895" spans="4:4" x14ac:dyDescent="0.25">
      <c r="D2895" s="54"/>
    </row>
    <row r="2896" spans="4:4" x14ac:dyDescent="0.25">
      <c r="D2896" s="54"/>
    </row>
    <row r="2897" spans="4:4" x14ac:dyDescent="0.25">
      <c r="D2897" s="54"/>
    </row>
    <row r="2898" spans="4:4" x14ac:dyDescent="0.25">
      <c r="D2898" s="54"/>
    </row>
    <row r="2899" spans="4:4" x14ac:dyDescent="0.25">
      <c r="D2899" s="54"/>
    </row>
    <row r="2900" spans="4:4" x14ac:dyDescent="0.25">
      <c r="D2900" s="54"/>
    </row>
    <row r="2901" spans="4:4" x14ac:dyDescent="0.25">
      <c r="D2901" s="54"/>
    </row>
    <row r="2902" spans="4:4" x14ac:dyDescent="0.25">
      <c r="D2902" s="54"/>
    </row>
    <row r="2903" spans="4:4" x14ac:dyDescent="0.25">
      <c r="D2903" s="54"/>
    </row>
    <row r="2904" spans="4:4" x14ac:dyDescent="0.25">
      <c r="D2904" s="54"/>
    </row>
    <row r="2905" spans="4:4" x14ac:dyDescent="0.25">
      <c r="D2905" s="54"/>
    </row>
    <row r="2906" spans="4:4" x14ac:dyDescent="0.25">
      <c r="D2906" s="54"/>
    </row>
    <row r="2907" spans="4:4" x14ac:dyDescent="0.25">
      <c r="D2907" s="54"/>
    </row>
    <row r="2908" spans="4:4" x14ac:dyDescent="0.25">
      <c r="D2908" s="54"/>
    </row>
    <row r="2909" spans="4:4" x14ac:dyDescent="0.25">
      <c r="D2909" s="54"/>
    </row>
    <row r="2910" spans="4:4" x14ac:dyDescent="0.25">
      <c r="D2910" s="54"/>
    </row>
    <row r="2911" spans="4:4" x14ac:dyDescent="0.25">
      <c r="D2911" s="54"/>
    </row>
    <row r="2912" spans="4:4" x14ac:dyDescent="0.25">
      <c r="D2912" s="54"/>
    </row>
    <row r="2913" spans="4:4" x14ac:dyDescent="0.25">
      <c r="D2913" s="54"/>
    </row>
    <row r="2914" spans="4:4" x14ac:dyDescent="0.25">
      <c r="D2914" s="54"/>
    </row>
    <row r="2915" spans="4:4" x14ac:dyDescent="0.25">
      <c r="D2915" s="54"/>
    </row>
    <row r="2916" spans="4:4" x14ac:dyDescent="0.25">
      <c r="D2916" s="54"/>
    </row>
    <row r="2917" spans="4:4" x14ac:dyDescent="0.25">
      <c r="D2917" s="54"/>
    </row>
    <row r="2918" spans="4:4" x14ac:dyDescent="0.25">
      <c r="D2918" s="54"/>
    </row>
    <row r="2919" spans="4:4" x14ac:dyDescent="0.25">
      <c r="D2919" s="54"/>
    </row>
    <row r="2920" spans="4:4" x14ac:dyDescent="0.25">
      <c r="D2920" s="54"/>
    </row>
    <row r="2921" spans="4:4" x14ac:dyDescent="0.25">
      <c r="D2921" s="54"/>
    </row>
    <row r="2922" spans="4:4" x14ac:dyDescent="0.25">
      <c r="D2922" s="54"/>
    </row>
    <row r="2923" spans="4:4" x14ac:dyDescent="0.25">
      <c r="D2923" s="54"/>
    </row>
    <row r="2924" spans="4:4" x14ac:dyDescent="0.25">
      <c r="D2924" s="54"/>
    </row>
    <row r="2925" spans="4:4" x14ac:dyDescent="0.25">
      <c r="D2925" s="54"/>
    </row>
    <row r="2926" spans="4:4" x14ac:dyDescent="0.25">
      <c r="D2926" s="54"/>
    </row>
    <row r="2927" spans="4:4" x14ac:dyDescent="0.25">
      <c r="D2927" s="54"/>
    </row>
    <row r="2928" spans="4:4" x14ac:dyDescent="0.25">
      <c r="D2928" s="54"/>
    </row>
    <row r="2929" spans="4:4" x14ac:dyDescent="0.25">
      <c r="D2929" s="54"/>
    </row>
    <row r="2930" spans="4:4" x14ac:dyDescent="0.25">
      <c r="D2930" s="54"/>
    </row>
    <row r="2931" spans="4:4" x14ac:dyDescent="0.25">
      <c r="D2931" s="54"/>
    </row>
    <row r="2932" spans="4:4" x14ac:dyDescent="0.25">
      <c r="D2932" s="54"/>
    </row>
    <row r="2933" spans="4:4" x14ac:dyDescent="0.25">
      <c r="D2933" s="54"/>
    </row>
    <row r="2934" spans="4:4" x14ac:dyDescent="0.25">
      <c r="D2934" s="54"/>
    </row>
    <row r="2935" spans="4:4" x14ac:dyDescent="0.25">
      <c r="D2935" s="54"/>
    </row>
    <row r="2936" spans="4:4" x14ac:dyDescent="0.25">
      <c r="D2936" s="54"/>
    </row>
    <row r="2937" spans="4:4" x14ac:dyDescent="0.25">
      <c r="D2937" s="54"/>
    </row>
    <row r="2938" spans="4:4" x14ac:dyDescent="0.25">
      <c r="D2938" s="54"/>
    </row>
    <row r="2939" spans="4:4" x14ac:dyDescent="0.25">
      <c r="D2939" s="54"/>
    </row>
    <row r="2940" spans="4:4" x14ac:dyDescent="0.25">
      <c r="D2940" s="54"/>
    </row>
    <row r="2941" spans="4:4" x14ac:dyDescent="0.25">
      <c r="D2941" s="54"/>
    </row>
    <row r="2942" spans="4:4" x14ac:dyDescent="0.25">
      <c r="D2942" s="54"/>
    </row>
    <row r="2943" spans="4:4" x14ac:dyDescent="0.25">
      <c r="D2943" s="54"/>
    </row>
    <row r="2944" spans="4:4" x14ac:dyDescent="0.25">
      <c r="D2944" s="54"/>
    </row>
    <row r="2945" spans="4:4" x14ac:dyDescent="0.25">
      <c r="D2945" s="54"/>
    </row>
    <row r="2946" spans="4:4" x14ac:dyDescent="0.25">
      <c r="D2946" s="54"/>
    </row>
    <row r="2947" spans="4:4" x14ac:dyDescent="0.25">
      <c r="D2947" s="54"/>
    </row>
    <row r="2948" spans="4:4" x14ac:dyDescent="0.25">
      <c r="D2948" s="54"/>
    </row>
    <row r="2949" spans="4:4" x14ac:dyDescent="0.25">
      <c r="D2949" s="54"/>
    </row>
    <row r="2950" spans="4:4" x14ac:dyDescent="0.25">
      <c r="D2950" s="54"/>
    </row>
    <row r="2951" spans="4:4" x14ac:dyDescent="0.25">
      <c r="D2951" s="54"/>
    </row>
    <row r="2952" spans="4:4" x14ac:dyDescent="0.25">
      <c r="D2952" s="54"/>
    </row>
    <row r="2953" spans="4:4" x14ac:dyDescent="0.25">
      <c r="D2953" s="54"/>
    </row>
    <row r="2954" spans="4:4" x14ac:dyDescent="0.25">
      <c r="D2954" s="54"/>
    </row>
    <row r="2955" spans="4:4" x14ac:dyDescent="0.25">
      <c r="D2955" s="54"/>
    </row>
    <row r="2956" spans="4:4" x14ac:dyDescent="0.25">
      <c r="D2956" s="54"/>
    </row>
    <row r="2957" spans="4:4" x14ac:dyDescent="0.25">
      <c r="D2957" s="54"/>
    </row>
    <row r="2958" spans="4:4" x14ac:dyDescent="0.25">
      <c r="D2958" s="54"/>
    </row>
    <row r="2959" spans="4:4" x14ac:dyDescent="0.25">
      <c r="D2959" s="54"/>
    </row>
    <row r="2960" spans="4:4" x14ac:dyDescent="0.25">
      <c r="D2960" s="54"/>
    </row>
    <row r="2961" spans="4:4" x14ac:dyDescent="0.25">
      <c r="D2961" s="54"/>
    </row>
    <row r="2962" spans="4:4" x14ac:dyDescent="0.25">
      <c r="D2962" s="54"/>
    </row>
    <row r="2963" spans="4:4" x14ac:dyDescent="0.25">
      <c r="D2963" s="54"/>
    </row>
    <row r="2964" spans="4:4" x14ac:dyDescent="0.25">
      <c r="D2964" s="54"/>
    </row>
    <row r="2965" spans="4:4" x14ac:dyDescent="0.25">
      <c r="D2965" s="54"/>
    </row>
    <row r="2966" spans="4:4" x14ac:dyDescent="0.25">
      <c r="D2966" s="54"/>
    </row>
    <row r="2967" spans="4:4" x14ac:dyDescent="0.25">
      <c r="D2967" s="54"/>
    </row>
    <row r="2968" spans="4:4" x14ac:dyDescent="0.25">
      <c r="D2968" s="54"/>
    </row>
    <row r="2969" spans="4:4" x14ac:dyDescent="0.25">
      <c r="D2969" s="54"/>
    </row>
    <row r="2970" spans="4:4" x14ac:dyDescent="0.25">
      <c r="D2970" s="54"/>
    </row>
    <row r="2971" spans="4:4" x14ac:dyDescent="0.25">
      <c r="D2971" s="54"/>
    </row>
    <row r="2972" spans="4:4" x14ac:dyDescent="0.25">
      <c r="D2972" s="54"/>
    </row>
    <row r="2973" spans="4:4" x14ac:dyDescent="0.25">
      <c r="D2973" s="54"/>
    </row>
    <row r="2974" spans="4:4" x14ac:dyDescent="0.25">
      <c r="D2974" s="54"/>
    </row>
    <row r="2975" spans="4:4" x14ac:dyDescent="0.25">
      <c r="D2975" s="54"/>
    </row>
    <row r="2976" spans="4:4" x14ac:dyDescent="0.25">
      <c r="D2976" s="54"/>
    </row>
    <row r="2977" spans="4:4" x14ac:dyDescent="0.25">
      <c r="D2977" s="54"/>
    </row>
    <row r="2978" spans="4:4" x14ac:dyDescent="0.25">
      <c r="D2978" s="54"/>
    </row>
    <row r="2979" spans="4:4" x14ac:dyDescent="0.25">
      <c r="D2979" s="54"/>
    </row>
    <row r="2980" spans="4:4" x14ac:dyDescent="0.25">
      <c r="D2980" s="54"/>
    </row>
    <row r="2981" spans="4:4" x14ac:dyDescent="0.25">
      <c r="D2981" s="54"/>
    </row>
    <row r="2982" spans="4:4" x14ac:dyDescent="0.25">
      <c r="D2982" s="54"/>
    </row>
    <row r="2983" spans="4:4" x14ac:dyDescent="0.25">
      <c r="D2983" s="54"/>
    </row>
    <row r="2984" spans="4:4" x14ac:dyDescent="0.25">
      <c r="D2984" s="54"/>
    </row>
    <row r="2985" spans="4:4" x14ac:dyDescent="0.25">
      <c r="D2985" s="54"/>
    </row>
    <row r="2986" spans="4:4" x14ac:dyDescent="0.25">
      <c r="D2986" s="54"/>
    </row>
    <row r="2987" spans="4:4" x14ac:dyDescent="0.25">
      <c r="D2987" s="54"/>
    </row>
    <row r="2988" spans="4:4" x14ac:dyDescent="0.25">
      <c r="D2988" s="54"/>
    </row>
    <row r="2989" spans="4:4" x14ac:dyDescent="0.25">
      <c r="D2989" s="54"/>
    </row>
    <row r="2990" spans="4:4" x14ac:dyDescent="0.25">
      <c r="D2990" s="54"/>
    </row>
    <row r="2991" spans="4:4" x14ac:dyDescent="0.25">
      <c r="D2991" s="54"/>
    </row>
    <row r="2992" spans="4:4" x14ac:dyDescent="0.25">
      <c r="D2992" s="54"/>
    </row>
    <row r="2993" spans="4:4" x14ac:dyDescent="0.25">
      <c r="D2993" s="54"/>
    </row>
    <row r="2994" spans="4:4" x14ac:dyDescent="0.25">
      <c r="D2994" s="54"/>
    </row>
    <row r="2995" spans="4:4" x14ac:dyDescent="0.25">
      <c r="D2995" s="54"/>
    </row>
    <row r="2996" spans="4:4" x14ac:dyDescent="0.25">
      <c r="D2996" s="54"/>
    </row>
    <row r="2997" spans="4:4" x14ac:dyDescent="0.25">
      <c r="D2997" s="54"/>
    </row>
    <row r="2998" spans="4:4" x14ac:dyDescent="0.25">
      <c r="D2998" s="54"/>
    </row>
    <row r="2999" spans="4:4" x14ac:dyDescent="0.25">
      <c r="D2999" s="54"/>
    </row>
    <row r="3000" spans="4:4" x14ac:dyDescent="0.25">
      <c r="D3000" s="54"/>
    </row>
    <row r="3001" spans="4:4" x14ac:dyDescent="0.25">
      <c r="D3001" s="54"/>
    </row>
    <row r="3002" spans="4:4" x14ac:dyDescent="0.25">
      <c r="D3002" s="54"/>
    </row>
    <row r="3003" spans="4:4" x14ac:dyDescent="0.25">
      <c r="D3003" s="54"/>
    </row>
    <row r="3004" spans="4:4" x14ac:dyDescent="0.25">
      <c r="D3004" s="54"/>
    </row>
    <row r="3005" spans="4:4" x14ac:dyDescent="0.25">
      <c r="D3005" s="54"/>
    </row>
    <row r="3006" spans="4:4" x14ac:dyDescent="0.25">
      <c r="D3006" s="54"/>
    </row>
    <row r="3007" spans="4:4" x14ac:dyDescent="0.25">
      <c r="D3007" s="54"/>
    </row>
    <row r="3008" spans="4:4" x14ac:dyDescent="0.25">
      <c r="D3008" s="54"/>
    </row>
    <row r="3009" spans="4:4" x14ac:dyDescent="0.25">
      <c r="D3009" s="54"/>
    </row>
    <row r="3010" spans="4:4" x14ac:dyDescent="0.25">
      <c r="D3010" s="54"/>
    </row>
    <row r="3011" spans="4:4" x14ac:dyDescent="0.25">
      <c r="D3011" s="54"/>
    </row>
    <row r="3012" spans="4:4" x14ac:dyDescent="0.25">
      <c r="D3012" s="54"/>
    </row>
    <row r="3013" spans="4:4" x14ac:dyDescent="0.25">
      <c r="D3013" s="54"/>
    </row>
    <row r="3014" spans="4:4" x14ac:dyDescent="0.25">
      <c r="D3014" s="54"/>
    </row>
    <row r="3015" spans="4:4" x14ac:dyDescent="0.25">
      <c r="D3015" s="54"/>
    </row>
    <row r="3016" spans="4:4" x14ac:dyDescent="0.25">
      <c r="D3016" s="54"/>
    </row>
    <row r="3017" spans="4:4" x14ac:dyDescent="0.25">
      <c r="D3017" s="54"/>
    </row>
  </sheetData>
  <sheetProtection algorithmName="SHA-512" hashValue="pKj5IrmZqCXcfPGDVR7Qk98he2wDNszsutVlGSHHQXCS1sIMtCwV6llEze/ex3s+rrTl+mqQughrRs563Rn/vw==" saltValue="d1vSPW+DdIjZKPrR6CedcA==" spinCount="100000" sheet="1" objects="1" scenarios="1"/>
  <mergeCells count="825">
    <mergeCell ref="AW17:AW18"/>
    <mergeCell ref="AX17:AX18"/>
    <mergeCell ref="AY17:AY18"/>
    <mergeCell ref="AQ17:AQ18"/>
    <mergeCell ref="AR17:AR18"/>
    <mergeCell ref="AS17:AS18"/>
    <mergeCell ref="AT17:AT18"/>
    <mergeCell ref="AV17:AV18"/>
    <mergeCell ref="D206:E206"/>
    <mergeCell ref="AL17:AL18"/>
    <mergeCell ref="AM17:AM18"/>
    <mergeCell ref="AN17:AN18"/>
    <mergeCell ref="AO17:AO18"/>
    <mergeCell ref="D201:E201"/>
    <mergeCell ref="D202:E202"/>
    <mergeCell ref="D203:E203"/>
    <mergeCell ref="D204:E204"/>
    <mergeCell ref="D205:E205"/>
    <mergeCell ref="D196:E196"/>
    <mergeCell ref="D197:E197"/>
    <mergeCell ref="D198:E198"/>
    <mergeCell ref="D199:E199"/>
    <mergeCell ref="D200:E200"/>
    <mergeCell ref="D191:E191"/>
    <mergeCell ref="D192:E192"/>
    <mergeCell ref="D193:E193"/>
    <mergeCell ref="D194:E194"/>
    <mergeCell ref="D195:E195"/>
    <mergeCell ref="D186:E186"/>
    <mergeCell ref="D187:E187"/>
    <mergeCell ref="D188:E188"/>
    <mergeCell ref="D189:E189"/>
    <mergeCell ref="D190:E190"/>
    <mergeCell ref="D181:E181"/>
    <mergeCell ref="D182:E182"/>
    <mergeCell ref="D183:E183"/>
    <mergeCell ref="D184:E184"/>
    <mergeCell ref="D185:E185"/>
    <mergeCell ref="D176:E176"/>
    <mergeCell ref="D177:E177"/>
    <mergeCell ref="D178:E178"/>
    <mergeCell ref="D179:E179"/>
    <mergeCell ref="D180:E180"/>
    <mergeCell ref="D171:E171"/>
    <mergeCell ref="D172:E172"/>
    <mergeCell ref="D173:E173"/>
    <mergeCell ref="D174:E174"/>
    <mergeCell ref="D175:E175"/>
    <mergeCell ref="D166:E166"/>
    <mergeCell ref="D167:E167"/>
    <mergeCell ref="D168:E168"/>
    <mergeCell ref="D169:E169"/>
    <mergeCell ref="D170:E170"/>
    <mergeCell ref="D161:E161"/>
    <mergeCell ref="D162:E162"/>
    <mergeCell ref="D163:E163"/>
    <mergeCell ref="D164:E164"/>
    <mergeCell ref="D165:E165"/>
    <mergeCell ref="D156:E156"/>
    <mergeCell ref="D157:E157"/>
    <mergeCell ref="D158:E158"/>
    <mergeCell ref="D159:E159"/>
    <mergeCell ref="D160:E160"/>
    <mergeCell ref="D151:E151"/>
    <mergeCell ref="D152:E152"/>
    <mergeCell ref="D153:E153"/>
    <mergeCell ref="D154:E154"/>
    <mergeCell ref="D155:E155"/>
    <mergeCell ref="D146:E146"/>
    <mergeCell ref="D147:E147"/>
    <mergeCell ref="D148:E148"/>
    <mergeCell ref="D149:E149"/>
    <mergeCell ref="D150:E150"/>
    <mergeCell ref="D141:E141"/>
    <mergeCell ref="D142:E142"/>
    <mergeCell ref="D143:E143"/>
    <mergeCell ref="D144:E144"/>
    <mergeCell ref="D145:E145"/>
    <mergeCell ref="D136:E136"/>
    <mergeCell ref="D137:E137"/>
    <mergeCell ref="D138:E138"/>
    <mergeCell ref="D139:E139"/>
    <mergeCell ref="D140:E140"/>
    <mergeCell ref="D131:E131"/>
    <mergeCell ref="D132:E132"/>
    <mergeCell ref="D133:E133"/>
    <mergeCell ref="D134:E134"/>
    <mergeCell ref="D135:E135"/>
    <mergeCell ref="D126:E126"/>
    <mergeCell ref="D127:E127"/>
    <mergeCell ref="D128:E128"/>
    <mergeCell ref="D129:E129"/>
    <mergeCell ref="D130:E130"/>
    <mergeCell ref="D121:E121"/>
    <mergeCell ref="D122:E122"/>
    <mergeCell ref="D123:E123"/>
    <mergeCell ref="D124:E124"/>
    <mergeCell ref="D125:E125"/>
    <mergeCell ref="D116:E116"/>
    <mergeCell ref="D117:E117"/>
    <mergeCell ref="D118:E118"/>
    <mergeCell ref="D119:E119"/>
    <mergeCell ref="D120:E120"/>
    <mergeCell ref="D111:E111"/>
    <mergeCell ref="D112:E112"/>
    <mergeCell ref="D113:E113"/>
    <mergeCell ref="D114:E114"/>
    <mergeCell ref="D115:E115"/>
    <mergeCell ref="D106:E106"/>
    <mergeCell ref="D107:E107"/>
    <mergeCell ref="D108:E108"/>
    <mergeCell ref="D109:E109"/>
    <mergeCell ref="D110:E110"/>
    <mergeCell ref="D101:E101"/>
    <mergeCell ref="D102:E102"/>
    <mergeCell ref="D103:E103"/>
    <mergeCell ref="D104:E104"/>
    <mergeCell ref="D105:E105"/>
    <mergeCell ref="D96:E96"/>
    <mergeCell ref="D97:E97"/>
    <mergeCell ref="D98:E98"/>
    <mergeCell ref="D99:E99"/>
    <mergeCell ref="D100:E100"/>
    <mergeCell ref="D91:E91"/>
    <mergeCell ref="D92:E92"/>
    <mergeCell ref="D93:E93"/>
    <mergeCell ref="D94:E94"/>
    <mergeCell ref="D95:E95"/>
    <mergeCell ref="D86:E86"/>
    <mergeCell ref="D87:E87"/>
    <mergeCell ref="D88:E88"/>
    <mergeCell ref="D89:E89"/>
    <mergeCell ref="D90:E90"/>
    <mergeCell ref="D81:E81"/>
    <mergeCell ref="D82:E82"/>
    <mergeCell ref="D83:E83"/>
    <mergeCell ref="D84:E84"/>
    <mergeCell ref="D85:E85"/>
    <mergeCell ref="D76:E76"/>
    <mergeCell ref="D77:E77"/>
    <mergeCell ref="D78:E78"/>
    <mergeCell ref="D79:E79"/>
    <mergeCell ref="D80:E80"/>
    <mergeCell ref="D71:E71"/>
    <mergeCell ref="D72:E72"/>
    <mergeCell ref="D73:E73"/>
    <mergeCell ref="D74:E74"/>
    <mergeCell ref="D75:E75"/>
    <mergeCell ref="D66:E66"/>
    <mergeCell ref="D67:E67"/>
    <mergeCell ref="D68:E68"/>
    <mergeCell ref="D69:E69"/>
    <mergeCell ref="D70:E70"/>
    <mergeCell ref="D61:E61"/>
    <mergeCell ref="D62:E62"/>
    <mergeCell ref="D63:E63"/>
    <mergeCell ref="D64:E64"/>
    <mergeCell ref="D65:E65"/>
    <mergeCell ref="D56:E56"/>
    <mergeCell ref="D57:E57"/>
    <mergeCell ref="D58:E58"/>
    <mergeCell ref="D59:E59"/>
    <mergeCell ref="D60:E60"/>
    <mergeCell ref="D51:E51"/>
    <mergeCell ref="D52:E52"/>
    <mergeCell ref="D53:E53"/>
    <mergeCell ref="D54:E54"/>
    <mergeCell ref="D55:E55"/>
    <mergeCell ref="D46:E46"/>
    <mergeCell ref="D47:E47"/>
    <mergeCell ref="D48:E48"/>
    <mergeCell ref="D49:E49"/>
    <mergeCell ref="D50:E50"/>
    <mergeCell ref="D41:E41"/>
    <mergeCell ref="D42:E42"/>
    <mergeCell ref="D43:E43"/>
    <mergeCell ref="D44:E44"/>
    <mergeCell ref="D45:E45"/>
    <mergeCell ref="D36:E36"/>
    <mergeCell ref="D37:E37"/>
    <mergeCell ref="D38:E38"/>
    <mergeCell ref="D39:E39"/>
    <mergeCell ref="D40:E40"/>
    <mergeCell ref="D31:E31"/>
    <mergeCell ref="D32:E32"/>
    <mergeCell ref="D33:E33"/>
    <mergeCell ref="D34:E34"/>
    <mergeCell ref="D35:E35"/>
    <mergeCell ref="D26:E26"/>
    <mergeCell ref="D27:E27"/>
    <mergeCell ref="D28:E28"/>
    <mergeCell ref="D29:E29"/>
    <mergeCell ref="D30:E30"/>
    <mergeCell ref="D13:E13"/>
    <mergeCell ref="D14:E14"/>
    <mergeCell ref="D15:E15"/>
    <mergeCell ref="D16:E16"/>
    <mergeCell ref="D17:E17"/>
    <mergeCell ref="D18:E18"/>
    <mergeCell ref="D19:E19"/>
    <mergeCell ref="D20:E20"/>
    <mergeCell ref="D21:E21"/>
    <mergeCell ref="D22:E22"/>
    <mergeCell ref="D23:E23"/>
    <mergeCell ref="D24:E24"/>
    <mergeCell ref="D25:E25"/>
    <mergeCell ref="I205:J205"/>
    <mergeCell ref="N205:O205"/>
    <mergeCell ref="S205:T205"/>
    <mergeCell ref="I206:J206"/>
    <mergeCell ref="N206:O206"/>
    <mergeCell ref="S206:T206"/>
    <mergeCell ref="I203:J203"/>
    <mergeCell ref="N203:O203"/>
    <mergeCell ref="S203:T203"/>
    <mergeCell ref="I204:J204"/>
    <mergeCell ref="N204:O204"/>
    <mergeCell ref="S204:T204"/>
    <mergeCell ref="I201:J201"/>
    <mergeCell ref="N201:O201"/>
    <mergeCell ref="S201:T201"/>
    <mergeCell ref="I202:J202"/>
    <mergeCell ref="N202:O202"/>
    <mergeCell ref="S202:T202"/>
    <mergeCell ref="I199:J199"/>
    <mergeCell ref="N199:O199"/>
    <mergeCell ref="S199:T199"/>
    <mergeCell ref="I200:J200"/>
    <mergeCell ref="N200:O200"/>
    <mergeCell ref="S200:T200"/>
    <mergeCell ref="I197:J197"/>
    <mergeCell ref="N197:O197"/>
    <mergeCell ref="S197:T197"/>
    <mergeCell ref="I198:J198"/>
    <mergeCell ref="N198:O198"/>
    <mergeCell ref="S198:T198"/>
    <mergeCell ref="I195:J195"/>
    <mergeCell ref="N195:O195"/>
    <mergeCell ref="S195:T195"/>
    <mergeCell ref="I196:J196"/>
    <mergeCell ref="N196:O196"/>
    <mergeCell ref="S196:T196"/>
    <mergeCell ref="I193:J193"/>
    <mergeCell ref="N193:O193"/>
    <mergeCell ref="S193:T193"/>
    <mergeCell ref="I194:J194"/>
    <mergeCell ref="N194:O194"/>
    <mergeCell ref="S194:T194"/>
    <mergeCell ref="I191:J191"/>
    <mergeCell ref="N191:O191"/>
    <mergeCell ref="S191:T191"/>
    <mergeCell ref="I192:J192"/>
    <mergeCell ref="N192:O192"/>
    <mergeCell ref="S192:T192"/>
    <mergeCell ref="I189:J189"/>
    <mergeCell ref="N189:O189"/>
    <mergeCell ref="S189:T189"/>
    <mergeCell ref="I190:J190"/>
    <mergeCell ref="N190:O190"/>
    <mergeCell ref="S190:T190"/>
    <mergeCell ref="I187:J187"/>
    <mergeCell ref="N187:O187"/>
    <mergeCell ref="S187:T187"/>
    <mergeCell ref="I188:J188"/>
    <mergeCell ref="N188:O188"/>
    <mergeCell ref="S188:T188"/>
    <mergeCell ref="I185:J185"/>
    <mergeCell ref="N185:O185"/>
    <mergeCell ref="S185:T185"/>
    <mergeCell ref="I186:J186"/>
    <mergeCell ref="N186:O186"/>
    <mergeCell ref="S186:T186"/>
    <mergeCell ref="I183:J183"/>
    <mergeCell ref="N183:O183"/>
    <mergeCell ref="S183:T183"/>
    <mergeCell ref="I184:J184"/>
    <mergeCell ref="N184:O184"/>
    <mergeCell ref="S184:T184"/>
    <mergeCell ref="I181:J181"/>
    <mergeCell ref="N181:O181"/>
    <mergeCell ref="S181:T181"/>
    <mergeCell ref="I182:J182"/>
    <mergeCell ref="N182:O182"/>
    <mergeCell ref="S182:T182"/>
    <mergeCell ref="I179:J179"/>
    <mergeCell ref="N179:O179"/>
    <mergeCell ref="S179:T179"/>
    <mergeCell ref="I180:J180"/>
    <mergeCell ref="N180:O180"/>
    <mergeCell ref="S180:T180"/>
    <mergeCell ref="I177:J177"/>
    <mergeCell ref="N177:O177"/>
    <mergeCell ref="S177:T177"/>
    <mergeCell ref="I178:J178"/>
    <mergeCell ref="N178:O178"/>
    <mergeCell ref="S178:T178"/>
    <mergeCell ref="I175:J175"/>
    <mergeCell ref="N175:O175"/>
    <mergeCell ref="S175:T175"/>
    <mergeCell ref="I176:J176"/>
    <mergeCell ref="N176:O176"/>
    <mergeCell ref="S176:T176"/>
    <mergeCell ref="I173:J173"/>
    <mergeCell ref="N173:O173"/>
    <mergeCell ref="S173:T173"/>
    <mergeCell ref="I174:J174"/>
    <mergeCell ref="N174:O174"/>
    <mergeCell ref="S174:T174"/>
    <mergeCell ref="I171:J171"/>
    <mergeCell ref="N171:O171"/>
    <mergeCell ref="S171:T171"/>
    <mergeCell ref="I172:J172"/>
    <mergeCell ref="N172:O172"/>
    <mergeCell ref="S172:T172"/>
    <mergeCell ref="I169:J169"/>
    <mergeCell ref="N169:O169"/>
    <mergeCell ref="S169:T169"/>
    <mergeCell ref="I170:J170"/>
    <mergeCell ref="N170:O170"/>
    <mergeCell ref="S170:T170"/>
    <mergeCell ref="I167:J167"/>
    <mergeCell ref="N167:O167"/>
    <mergeCell ref="S167:T167"/>
    <mergeCell ref="I168:J168"/>
    <mergeCell ref="N168:O168"/>
    <mergeCell ref="S168:T168"/>
    <mergeCell ref="I165:J165"/>
    <mergeCell ref="N165:O165"/>
    <mergeCell ref="S165:T165"/>
    <mergeCell ref="I166:J166"/>
    <mergeCell ref="N166:O166"/>
    <mergeCell ref="S166:T166"/>
    <mergeCell ref="I163:J163"/>
    <mergeCell ref="N163:O163"/>
    <mergeCell ref="S163:T163"/>
    <mergeCell ref="I164:J164"/>
    <mergeCell ref="N164:O164"/>
    <mergeCell ref="S164:T164"/>
    <mergeCell ref="I161:J161"/>
    <mergeCell ref="N161:O161"/>
    <mergeCell ref="S161:T161"/>
    <mergeCell ref="I162:J162"/>
    <mergeCell ref="N162:O162"/>
    <mergeCell ref="S162:T162"/>
    <mergeCell ref="I159:J159"/>
    <mergeCell ref="N159:O159"/>
    <mergeCell ref="S159:T159"/>
    <mergeCell ref="I160:J160"/>
    <mergeCell ref="N160:O160"/>
    <mergeCell ref="S160:T160"/>
    <mergeCell ref="I157:J157"/>
    <mergeCell ref="N157:O157"/>
    <mergeCell ref="S157:T157"/>
    <mergeCell ref="I158:J158"/>
    <mergeCell ref="N158:O158"/>
    <mergeCell ref="S158:T158"/>
    <mergeCell ref="I155:J155"/>
    <mergeCell ref="N155:O155"/>
    <mergeCell ref="S155:T155"/>
    <mergeCell ref="I156:J156"/>
    <mergeCell ref="N156:O156"/>
    <mergeCell ref="S156:T156"/>
    <mergeCell ref="I153:J153"/>
    <mergeCell ref="N153:O153"/>
    <mergeCell ref="S153:T153"/>
    <mergeCell ref="I154:J154"/>
    <mergeCell ref="N154:O154"/>
    <mergeCell ref="S154:T154"/>
    <mergeCell ref="I151:J151"/>
    <mergeCell ref="N151:O151"/>
    <mergeCell ref="S151:T151"/>
    <mergeCell ref="I152:J152"/>
    <mergeCell ref="N152:O152"/>
    <mergeCell ref="S152:T152"/>
    <mergeCell ref="I149:J149"/>
    <mergeCell ref="N149:O149"/>
    <mergeCell ref="S149:T149"/>
    <mergeCell ref="I150:J150"/>
    <mergeCell ref="N150:O150"/>
    <mergeCell ref="S150:T150"/>
    <mergeCell ref="I147:J147"/>
    <mergeCell ref="N147:O147"/>
    <mergeCell ref="S147:T147"/>
    <mergeCell ref="I148:J148"/>
    <mergeCell ref="N148:O148"/>
    <mergeCell ref="S148:T148"/>
    <mergeCell ref="I145:J145"/>
    <mergeCell ref="N145:O145"/>
    <mergeCell ref="S145:T145"/>
    <mergeCell ref="I146:J146"/>
    <mergeCell ref="N146:O146"/>
    <mergeCell ref="S146:T146"/>
    <mergeCell ref="I143:J143"/>
    <mergeCell ref="N143:O143"/>
    <mergeCell ref="S143:T143"/>
    <mergeCell ref="I144:J144"/>
    <mergeCell ref="N144:O144"/>
    <mergeCell ref="S144:T144"/>
    <mergeCell ref="I141:J141"/>
    <mergeCell ref="N141:O141"/>
    <mergeCell ref="S141:T141"/>
    <mergeCell ref="I142:J142"/>
    <mergeCell ref="N142:O142"/>
    <mergeCell ref="S142:T142"/>
    <mergeCell ref="I139:J139"/>
    <mergeCell ref="N139:O139"/>
    <mergeCell ref="S139:T139"/>
    <mergeCell ref="I140:J140"/>
    <mergeCell ref="N140:O140"/>
    <mergeCell ref="S140:T140"/>
    <mergeCell ref="I137:J137"/>
    <mergeCell ref="N137:O137"/>
    <mergeCell ref="S137:T137"/>
    <mergeCell ref="I138:J138"/>
    <mergeCell ref="N138:O138"/>
    <mergeCell ref="S138:T138"/>
    <mergeCell ref="I135:J135"/>
    <mergeCell ref="N135:O135"/>
    <mergeCell ref="S135:T135"/>
    <mergeCell ref="I136:J136"/>
    <mergeCell ref="N136:O136"/>
    <mergeCell ref="S136:T136"/>
    <mergeCell ref="I133:J133"/>
    <mergeCell ref="N133:O133"/>
    <mergeCell ref="S133:T133"/>
    <mergeCell ref="I134:J134"/>
    <mergeCell ref="N134:O134"/>
    <mergeCell ref="S134:T134"/>
    <mergeCell ref="I131:J131"/>
    <mergeCell ref="N131:O131"/>
    <mergeCell ref="S131:T131"/>
    <mergeCell ref="I132:J132"/>
    <mergeCell ref="N132:O132"/>
    <mergeCell ref="S132:T132"/>
    <mergeCell ref="I129:J129"/>
    <mergeCell ref="N129:O129"/>
    <mergeCell ref="S129:T129"/>
    <mergeCell ref="I130:J130"/>
    <mergeCell ref="N130:O130"/>
    <mergeCell ref="S130:T130"/>
    <mergeCell ref="I127:J127"/>
    <mergeCell ref="N127:O127"/>
    <mergeCell ref="S127:T127"/>
    <mergeCell ref="I128:J128"/>
    <mergeCell ref="N128:O128"/>
    <mergeCell ref="S128:T128"/>
    <mergeCell ref="I125:J125"/>
    <mergeCell ref="N125:O125"/>
    <mergeCell ref="S125:T125"/>
    <mergeCell ref="I126:J126"/>
    <mergeCell ref="N126:O126"/>
    <mergeCell ref="S126:T126"/>
    <mergeCell ref="I123:J123"/>
    <mergeCell ref="N123:O123"/>
    <mergeCell ref="S123:T123"/>
    <mergeCell ref="I124:J124"/>
    <mergeCell ref="N124:O124"/>
    <mergeCell ref="S124:T124"/>
    <mergeCell ref="I121:J121"/>
    <mergeCell ref="N121:O121"/>
    <mergeCell ref="S121:T121"/>
    <mergeCell ref="I122:J122"/>
    <mergeCell ref="N122:O122"/>
    <mergeCell ref="S122:T122"/>
    <mergeCell ref="I119:J119"/>
    <mergeCell ref="N119:O119"/>
    <mergeCell ref="S119:T119"/>
    <mergeCell ref="I120:J120"/>
    <mergeCell ref="N120:O120"/>
    <mergeCell ref="S120:T120"/>
    <mergeCell ref="I117:J117"/>
    <mergeCell ref="N117:O117"/>
    <mergeCell ref="S117:T117"/>
    <mergeCell ref="I118:J118"/>
    <mergeCell ref="N118:O118"/>
    <mergeCell ref="S118:T118"/>
    <mergeCell ref="I115:J115"/>
    <mergeCell ref="N115:O115"/>
    <mergeCell ref="S115:T115"/>
    <mergeCell ref="I116:J116"/>
    <mergeCell ref="N116:O116"/>
    <mergeCell ref="S116:T116"/>
    <mergeCell ref="I113:J113"/>
    <mergeCell ref="N113:O113"/>
    <mergeCell ref="S113:T113"/>
    <mergeCell ref="I114:J114"/>
    <mergeCell ref="N114:O114"/>
    <mergeCell ref="S114:T114"/>
    <mergeCell ref="I111:J111"/>
    <mergeCell ref="N111:O111"/>
    <mergeCell ref="S111:T111"/>
    <mergeCell ref="I112:J112"/>
    <mergeCell ref="N112:O112"/>
    <mergeCell ref="S112:T112"/>
    <mergeCell ref="I109:J109"/>
    <mergeCell ref="N109:O109"/>
    <mergeCell ref="S109:T109"/>
    <mergeCell ref="I110:J110"/>
    <mergeCell ref="N110:O110"/>
    <mergeCell ref="S110:T110"/>
    <mergeCell ref="I107:J107"/>
    <mergeCell ref="N107:O107"/>
    <mergeCell ref="S107:T107"/>
    <mergeCell ref="I108:J108"/>
    <mergeCell ref="N108:O108"/>
    <mergeCell ref="S108:T108"/>
    <mergeCell ref="I105:J105"/>
    <mergeCell ref="N105:O105"/>
    <mergeCell ref="S105:T105"/>
    <mergeCell ref="I106:J106"/>
    <mergeCell ref="N106:O106"/>
    <mergeCell ref="S106:T106"/>
    <mergeCell ref="I103:J103"/>
    <mergeCell ref="N103:O103"/>
    <mergeCell ref="S103:T103"/>
    <mergeCell ref="I104:J104"/>
    <mergeCell ref="N104:O104"/>
    <mergeCell ref="S104:T104"/>
    <mergeCell ref="I101:J101"/>
    <mergeCell ref="N101:O101"/>
    <mergeCell ref="S101:T101"/>
    <mergeCell ref="I102:J102"/>
    <mergeCell ref="N102:O102"/>
    <mergeCell ref="S102:T102"/>
    <mergeCell ref="I99:J99"/>
    <mergeCell ref="N99:O99"/>
    <mergeCell ref="S99:T99"/>
    <mergeCell ref="I100:J100"/>
    <mergeCell ref="N100:O100"/>
    <mergeCell ref="S100:T100"/>
    <mergeCell ref="I97:J97"/>
    <mergeCell ref="N97:O97"/>
    <mergeCell ref="S97:T97"/>
    <mergeCell ref="I98:J98"/>
    <mergeCell ref="N98:O98"/>
    <mergeCell ref="S98:T98"/>
    <mergeCell ref="I95:J95"/>
    <mergeCell ref="N95:O95"/>
    <mergeCell ref="S95:T95"/>
    <mergeCell ref="I96:J96"/>
    <mergeCell ref="N96:O96"/>
    <mergeCell ref="S96:T96"/>
    <mergeCell ref="I93:J93"/>
    <mergeCell ref="N93:O93"/>
    <mergeCell ref="S93:T93"/>
    <mergeCell ref="I94:J94"/>
    <mergeCell ref="N94:O94"/>
    <mergeCell ref="S94:T94"/>
    <mergeCell ref="I91:J91"/>
    <mergeCell ref="N91:O91"/>
    <mergeCell ref="S91:T91"/>
    <mergeCell ref="I92:J92"/>
    <mergeCell ref="N92:O92"/>
    <mergeCell ref="S92:T92"/>
    <mergeCell ref="I89:J89"/>
    <mergeCell ref="N89:O89"/>
    <mergeCell ref="S89:T89"/>
    <mergeCell ref="I90:J90"/>
    <mergeCell ref="N90:O90"/>
    <mergeCell ref="S90:T90"/>
    <mergeCell ref="I87:J87"/>
    <mergeCell ref="N87:O87"/>
    <mergeCell ref="S87:T87"/>
    <mergeCell ref="I88:J88"/>
    <mergeCell ref="N88:O88"/>
    <mergeCell ref="S88:T88"/>
    <mergeCell ref="I85:J85"/>
    <mergeCell ref="N85:O85"/>
    <mergeCell ref="S85:T85"/>
    <mergeCell ref="I86:J86"/>
    <mergeCell ref="N86:O86"/>
    <mergeCell ref="S86:T86"/>
    <mergeCell ref="I83:J83"/>
    <mergeCell ref="N83:O83"/>
    <mergeCell ref="S83:T83"/>
    <mergeCell ref="I84:J84"/>
    <mergeCell ref="N84:O84"/>
    <mergeCell ref="S84:T84"/>
    <mergeCell ref="I81:J81"/>
    <mergeCell ref="N81:O81"/>
    <mergeCell ref="S81:T81"/>
    <mergeCell ref="I82:J82"/>
    <mergeCell ref="N82:O82"/>
    <mergeCell ref="S82:T82"/>
    <mergeCell ref="I79:J79"/>
    <mergeCell ref="N79:O79"/>
    <mergeCell ref="S79:T79"/>
    <mergeCell ref="I80:J80"/>
    <mergeCell ref="N80:O80"/>
    <mergeCell ref="S80:T80"/>
    <mergeCell ref="I77:J77"/>
    <mergeCell ref="N77:O77"/>
    <mergeCell ref="S77:T77"/>
    <mergeCell ref="I78:J78"/>
    <mergeCell ref="N78:O78"/>
    <mergeCell ref="S78:T78"/>
    <mergeCell ref="I75:J75"/>
    <mergeCell ref="N75:O75"/>
    <mergeCell ref="S75:T75"/>
    <mergeCell ref="I76:J76"/>
    <mergeCell ref="N76:O76"/>
    <mergeCell ref="S76:T76"/>
    <mergeCell ref="I73:J73"/>
    <mergeCell ref="N73:O73"/>
    <mergeCell ref="S73:T73"/>
    <mergeCell ref="I74:J74"/>
    <mergeCell ref="N74:O74"/>
    <mergeCell ref="S74:T74"/>
    <mergeCell ref="I71:J71"/>
    <mergeCell ref="N71:O71"/>
    <mergeCell ref="S71:T71"/>
    <mergeCell ref="I72:J72"/>
    <mergeCell ref="N72:O72"/>
    <mergeCell ref="S72:T72"/>
    <mergeCell ref="I69:J69"/>
    <mergeCell ref="N69:O69"/>
    <mergeCell ref="S69:T69"/>
    <mergeCell ref="I70:J70"/>
    <mergeCell ref="N70:O70"/>
    <mergeCell ref="S70:T70"/>
    <mergeCell ref="I67:J67"/>
    <mergeCell ref="N67:O67"/>
    <mergeCell ref="S67:T67"/>
    <mergeCell ref="I68:J68"/>
    <mergeCell ref="N68:O68"/>
    <mergeCell ref="S68:T68"/>
    <mergeCell ref="I65:J65"/>
    <mergeCell ref="N65:O65"/>
    <mergeCell ref="S65:T65"/>
    <mergeCell ref="I66:J66"/>
    <mergeCell ref="N66:O66"/>
    <mergeCell ref="S66:T66"/>
    <mergeCell ref="I63:J63"/>
    <mergeCell ref="N63:O63"/>
    <mergeCell ref="S63:T63"/>
    <mergeCell ref="I64:J64"/>
    <mergeCell ref="N64:O64"/>
    <mergeCell ref="S64:T64"/>
    <mergeCell ref="I61:J61"/>
    <mergeCell ref="N61:O61"/>
    <mergeCell ref="S61:T61"/>
    <mergeCell ref="I62:J62"/>
    <mergeCell ref="N62:O62"/>
    <mergeCell ref="S62:T62"/>
    <mergeCell ref="I59:J59"/>
    <mergeCell ref="N59:O59"/>
    <mergeCell ref="S59:T59"/>
    <mergeCell ref="I60:J60"/>
    <mergeCell ref="N60:O60"/>
    <mergeCell ref="S60:T60"/>
    <mergeCell ref="I57:J57"/>
    <mergeCell ref="N57:O57"/>
    <mergeCell ref="S57:T57"/>
    <mergeCell ref="I58:J58"/>
    <mergeCell ref="N58:O58"/>
    <mergeCell ref="S58:T58"/>
    <mergeCell ref="I55:J55"/>
    <mergeCell ref="N55:O55"/>
    <mergeCell ref="S55:T55"/>
    <mergeCell ref="I56:J56"/>
    <mergeCell ref="N56:O56"/>
    <mergeCell ref="S56:T56"/>
    <mergeCell ref="I53:J53"/>
    <mergeCell ref="N53:O53"/>
    <mergeCell ref="S53:T53"/>
    <mergeCell ref="I54:J54"/>
    <mergeCell ref="N54:O54"/>
    <mergeCell ref="S54:T54"/>
    <mergeCell ref="I51:J51"/>
    <mergeCell ref="N51:O51"/>
    <mergeCell ref="S51:T51"/>
    <mergeCell ref="I52:J52"/>
    <mergeCell ref="N52:O52"/>
    <mergeCell ref="S52:T52"/>
    <mergeCell ref="I49:J49"/>
    <mergeCell ref="N49:O49"/>
    <mergeCell ref="S49:T49"/>
    <mergeCell ref="I50:J50"/>
    <mergeCell ref="N50:O50"/>
    <mergeCell ref="S50:T50"/>
    <mergeCell ref="I47:J47"/>
    <mergeCell ref="N47:O47"/>
    <mergeCell ref="S47:T47"/>
    <mergeCell ref="I48:J48"/>
    <mergeCell ref="N48:O48"/>
    <mergeCell ref="S48:T48"/>
    <mergeCell ref="I45:J45"/>
    <mergeCell ref="N45:O45"/>
    <mergeCell ref="S45:T45"/>
    <mergeCell ref="I46:J46"/>
    <mergeCell ref="N46:O46"/>
    <mergeCell ref="S46:T46"/>
    <mergeCell ref="I43:J43"/>
    <mergeCell ref="N43:O43"/>
    <mergeCell ref="S43:T43"/>
    <mergeCell ref="I44:J44"/>
    <mergeCell ref="N44:O44"/>
    <mergeCell ref="S44:T44"/>
    <mergeCell ref="I41:J41"/>
    <mergeCell ref="N41:O41"/>
    <mergeCell ref="S41:T41"/>
    <mergeCell ref="I42:J42"/>
    <mergeCell ref="N42:O42"/>
    <mergeCell ref="S42:T42"/>
    <mergeCell ref="I39:J39"/>
    <mergeCell ref="N39:O39"/>
    <mergeCell ref="S39:T39"/>
    <mergeCell ref="I40:J40"/>
    <mergeCell ref="N40:O40"/>
    <mergeCell ref="S40:T40"/>
    <mergeCell ref="I37:J37"/>
    <mergeCell ref="N37:O37"/>
    <mergeCell ref="S37:T37"/>
    <mergeCell ref="I38:J38"/>
    <mergeCell ref="N38:O38"/>
    <mergeCell ref="S38:T38"/>
    <mergeCell ref="I35:J35"/>
    <mergeCell ref="N35:O35"/>
    <mergeCell ref="S35:T35"/>
    <mergeCell ref="I36:J36"/>
    <mergeCell ref="N36:O36"/>
    <mergeCell ref="S36:T36"/>
    <mergeCell ref="I33:J33"/>
    <mergeCell ref="N33:O33"/>
    <mergeCell ref="S33:T33"/>
    <mergeCell ref="I34:J34"/>
    <mergeCell ref="N34:O34"/>
    <mergeCell ref="S34:T34"/>
    <mergeCell ref="I31:J31"/>
    <mergeCell ref="N31:O31"/>
    <mergeCell ref="S31:T31"/>
    <mergeCell ref="I32:J32"/>
    <mergeCell ref="N32:O32"/>
    <mergeCell ref="S32:T32"/>
    <mergeCell ref="I29:J29"/>
    <mergeCell ref="N29:O29"/>
    <mergeCell ref="S29:T29"/>
    <mergeCell ref="I30:J30"/>
    <mergeCell ref="N30:O30"/>
    <mergeCell ref="S30:T30"/>
    <mergeCell ref="I27:J27"/>
    <mergeCell ref="N27:O27"/>
    <mergeCell ref="S27:T27"/>
    <mergeCell ref="I28:J28"/>
    <mergeCell ref="N28:O28"/>
    <mergeCell ref="S28:T28"/>
    <mergeCell ref="I25:J25"/>
    <mergeCell ref="N25:O25"/>
    <mergeCell ref="S25:T25"/>
    <mergeCell ref="I26:J26"/>
    <mergeCell ref="N26:O26"/>
    <mergeCell ref="S26:T26"/>
    <mergeCell ref="I23:J23"/>
    <mergeCell ref="N23:O23"/>
    <mergeCell ref="S23:T23"/>
    <mergeCell ref="I24:J24"/>
    <mergeCell ref="N24:O24"/>
    <mergeCell ref="S24:T24"/>
    <mergeCell ref="I21:J21"/>
    <mergeCell ref="N21:O21"/>
    <mergeCell ref="S21:T21"/>
    <mergeCell ref="I22:J22"/>
    <mergeCell ref="N22:O22"/>
    <mergeCell ref="S22:T22"/>
    <mergeCell ref="I19:J19"/>
    <mergeCell ref="N19:O19"/>
    <mergeCell ref="S19:T19"/>
    <mergeCell ref="I20:J20"/>
    <mergeCell ref="N20:O20"/>
    <mergeCell ref="S20:T20"/>
    <mergeCell ref="I17:J17"/>
    <mergeCell ref="N17:O17"/>
    <mergeCell ref="S17:T17"/>
    <mergeCell ref="I18:J18"/>
    <mergeCell ref="N18:O18"/>
    <mergeCell ref="S18:T18"/>
    <mergeCell ref="AG17:AG18"/>
    <mergeCell ref="AH17:AH18"/>
    <mergeCell ref="AI17:AI18"/>
    <mergeCell ref="AJ17:AJ18"/>
    <mergeCell ref="I13:J13"/>
    <mergeCell ref="N13:O13"/>
    <mergeCell ref="S13:T13"/>
    <mergeCell ref="I14:J14"/>
    <mergeCell ref="N14:O14"/>
    <mergeCell ref="S14:T14"/>
    <mergeCell ref="I15:J15"/>
    <mergeCell ref="N15:O15"/>
    <mergeCell ref="S15:T15"/>
    <mergeCell ref="I16:J16"/>
    <mergeCell ref="N16:O16"/>
    <mergeCell ref="S16:T16"/>
    <mergeCell ref="S11:T11"/>
    <mergeCell ref="S12:T12"/>
    <mergeCell ref="S4:T4"/>
    <mergeCell ref="S6:T6"/>
    <mergeCell ref="S7:T7"/>
    <mergeCell ref="S8:T8"/>
    <mergeCell ref="S9:T9"/>
    <mergeCell ref="S10:T10"/>
    <mergeCell ref="I11:J11"/>
    <mergeCell ref="I12:J12"/>
    <mergeCell ref="N4:O4"/>
    <mergeCell ref="N6:O6"/>
    <mergeCell ref="N7:O7"/>
    <mergeCell ref="N8:O8"/>
    <mergeCell ref="N9:O9"/>
    <mergeCell ref="N10:O10"/>
    <mergeCell ref="N11:O11"/>
    <mergeCell ref="N12:O12"/>
    <mergeCell ref="I4:J4"/>
    <mergeCell ref="I6:J6"/>
    <mergeCell ref="I7:J7"/>
    <mergeCell ref="I8:J8"/>
    <mergeCell ref="I9:J9"/>
    <mergeCell ref="I10:J10"/>
    <mergeCell ref="A1:C1"/>
    <mergeCell ref="D10:E10"/>
    <mergeCell ref="D11:E11"/>
    <mergeCell ref="D12:E12"/>
    <mergeCell ref="D4:E4"/>
    <mergeCell ref="D6:E6"/>
    <mergeCell ref="D7:E7"/>
    <mergeCell ref="D8:E8"/>
    <mergeCell ref="D9:E9"/>
  </mergeCells>
  <conditionalFormatting sqref="AH20">
    <cfRule type="cellIs" dxfId="7" priority="12" operator="lessThan">
      <formula>0.94</formula>
    </cfRule>
  </conditionalFormatting>
  <conditionalFormatting sqref="AY20 AW20 AT20 AR20 AO20 AM20 AJ20">
    <cfRule type="cellIs" dxfId="6" priority="11" operator="lessThan">
      <formula>0.94</formula>
    </cfRule>
  </conditionalFormatting>
  <conditionalFormatting sqref="AH3">
    <cfRule type="cellIs" dxfId="5" priority="10" operator="greaterThan">
      <formula>0.05</formula>
    </cfRule>
  </conditionalFormatting>
  <conditionalFormatting sqref="AY3 AW3 AT3 AR3 AO3 AM3 AJ3">
    <cfRule type="cellIs" dxfId="4" priority="7" operator="greaterThan">
      <formula>0.05</formula>
    </cfRule>
  </conditionalFormatting>
  <pageMargins left="0.7" right="0.7" top="0.75" bottom="0.75" header="0.3" footer="0.3"/>
  <pageSetup paperSize="9" orientation="portrait" verticalDpi="0" r:id="rId1"/>
  <legacyDrawing r:id="rId2"/>
  <extLst>
    <ext xmlns:x14="http://schemas.microsoft.com/office/spreadsheetml/2009/9/main" uri="{78C0D931-6437-407d-A8EE-F0AAD7539E65}">
      <x14:conditionalFormattings>
        <x14:conditionalFormatting xmlns:xm="http://schemas.microsoft.com/office/excel/2006/main">
          <x14:cfRule type="iconSet" priority="6" id="{C660B760-1548-4C96-B448-F8EE84865C9E}">
            <x14:iconSet custom="1">
              <x14:cfvo type="percent">
                <xm:f>0</xm:f>
              </x14:cfvo>
              <x14:cfvo type="num">
                <xm:f>370.1</xm:f>
              </x14:cfvo>
              <x14:cfvo type="num">
                <xm:f>400</xm:f>
              </x14:cfvo>
              <x14:cfIcon iconSet="3Symbols" iconId="2"/>
              <x14:cfIcon iconSet="3Symbols2" iconId="1"/>
              <x14:cfIcon iconSet="3Symbols" iconId="0"/>
            </x14:iconSet>
          </x14:cfRule>
          <xm:sqref>H6:H206</xm:sqref>
        </x14:conditionalFormatting>
        <x14:conditionalFormatting xmlns:xm="http://schemas.microsoft.com/office/excel/2006/main">
          <x14:cfRule type="iconSet" priority="3" id="{121F21A6-8352-4B8A-AA71-723E49012104}">
            <x14:iconSet custom="1">
              <x14:cfvo type="percent">
                <xm:f>0</xm:f>
              </x14:cfvo>
              <x14:cfvo type="num">
                <xm:f>24.1</xm:f>
              </x14:cfvo>
              <x14:cfvo type="num">
                <xm:f>27</xm:f>
              </x14:cfvo>
              <x14:cfIcon iconSet="3Symbols2" iconId="2"/>
              <x14:cfIcon iconSet="3Symbols2" iconId="1"/>
              <x14:cfIcon iconSet="3Symbols" iconId="0"/>
            </x14:iconSet>
          </x14:cfRule>
          <xm:sqref>W6:AA206</xm:sqref>
        </x14:conditionalFormatting>
        <x14:conditionalFormatting xmlns:xm="http://schemas.microsoft.com/office/excel/2006/main">
          <x14:cfRule type="iconSet" priority="2" id="{8B6A7EF3-742B-4C40-898E-C3EF2C06B47C}">
            <x14:iconSet custom="1">
              <x14:cfvo type="percent">
                <xm:f>0</xm:f>
              </x14:cfvo>
              <x14:cfvo type="num">
                <xm:f>370.1</xm:f>
              </x14:cfvo>
              <x14:cfvo type="num">
                <xm:f>400</xm:f>
              </x14:cfvo>
              <x14:cfIcon iconSet="3Symbols" iconId="2"/>
              <x14:cfIcon iconSet="3Symbols2" iconId="1"/>
              <x14:cfIcon iconSet="3Symbols" iconId="0"/>
            </x14:iconSet>
          </x14:cfRule>
          <xm:sqref>M6:M206</xm:sqref>
        </x14:conditionalFormatting>
        <x14:conditionalFormatting xmlns:xm="http://schemas.microsoft.com/office/excel/2006/main">
          <x14:cfRule type="iconSet" priority="1" id="{513030F0-171F-4D1E-989B-5837CFBAFBFE}">
            <x14:iconSet custom="1">
              <x14:cfvo type="percent">
                <xm:f>0</xm:f>
              </x14:cfvo>
              <x14:cfvo type="num">
                <xm:f>370.1</xm:f>
              </x14:cfvo>
              <x14:cfvo type="num">
                <xm:f>400</xm:f>
              </x14:cfvo>
              <x14:cfIcon iconSet="3Symbols" iconId="2"/>
              <x14:cfIcon iconSet="3Symbols2" iconId="1"/>
              <x14:cfIcon iconSet="3Symbols" iconId="0"/>
            </x14:iconSet>
          </x14:cfRule>
          <xm:sqref>R6:R206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K231"/>
  <sheetViews>
    <sheetView zoomScaleNormal="100" workbookViewId="0">
      <selection activeCell="A6" sqref="A6"/>
    </sheetView>
  </sheetViews>
  <sheetFormatPr defaultRowHeight="13.8" x14ac:dyDescent="0.25"/>
  <cols>
    <col min="1" max="2" width="15.59765625" customWidth="1"/>
    <col min="3" max="3" width="7.19921875" customWidth="1"/>
    <col min="4" max="4" width="9.59765625" customWidth="1"/>
    <col min="5" max="5" width="6.3984375" customWidth="1"/>
    <col min="6" max="6" width="8.5" style="1" customWidth="1"/>
    <col min="7" max="7" width="10.5" style="1" customWidth="1"/>
    <col min="8" max="8" width="8.3984375" style="1" customWidth="1"/>
    <col min="9" max="9" width="10.8984375" style="1" customWidth="1"/>
    <col min="10" max="10" width="9.3984375" style="1" customWidth="1"/>
    <col min="11" max="11" width="6.69921875" style="1" customWidth="1"/>
    <col min="12" max="12" width="6.3984375" style="1" customWidth="1"/>
    <col min="13" max="13" width="7" style="1" customWidth="1"/>
    <col min="14" max="14" width="11.09765625" style="1" customWidth="1"/>
    <col min="15" max="15" width="14.8984375" style="1" customWidth="1"/>
    <col min="16" max="16" width="8" style="1" customWidth="1"/>
    <col min="17" max="17" width="8.09765625" style="1" customWidth="1"/>
    <col min="20" max="25" width="8.796875" style="35"/>
    <col min="27" max="27" width="24.3984375" customWidth="1"/>
    <col min="28" max="28" width="9.8984375" customWidth="1"/>
    <col min="29" max="29" width="13.3984375" customWidth="1"/>
    <col min="30" max="30" width="9.8984375" customWidth="1"/>
    <col min="31" max="36" width="9" customWidth="1"/>
    <col min="37" max="38" width="9" style="225" customWidth="1"/>
    <col min="39" max="39" width="9" style="54" customWidth="1"/>
    <col min="40" max="42" width="9" style="224"/>
    <col min="43" max="43" width="9" style="1"/>
    <col min="44" max="44" width="9" style="225"/>
    <col min="45" max="45" width="9" style="1"/>
    <col min="46" max="46" width="0" style="228" hidden="1" customWidth="1"/>
    <col min="47" max="50" width="9" style="1"/>
    <col min="52" max="53" width="9" style="1"/>
    <col min="54" max="54" width="0" style="1" hidden="1" customWidth="1"/>
    <col min="55" max="61" width="9" style="1"/>
    <col min="62" max="62" width="0" style="1" hidden="1" customWidth="1"/>
    <col min="63" max="63" width="9" style="1"/>
  </cols>
  <sheetData>
    <row r="1" spans="1:63" ht="27.6" x14ac:dyDescent="0.25">
      <c r="A1" s="314" t="s">
        <v>304</v>
      </c>
      <c r="B1" s="315"/>
      <c r="C1" s="315"/>
      <c r="D1" s="315"/>
      <c r="E1" s="315"/>
      <c r="H1" s="316" t="s">
        <v>320</v>
      </c>
      <c r="I1" s="316"/>
      <c r="J1" s="316"/>
      <c r="O1" s="219" t="s">
        <v>285</v>
      </c>
      <c r="AG1" t="s">
        <v>286</v>
      </c>
      <c r="AH1" t="s">
        <v>285</v>
      </c>
    </row>
    <row r="2" spans="1:63" ht="14.4" thickBot="1" x14ac:dyDescent="0.3">
      <c r="F2" s="203"/>
      <c r="AG2" t="s">
        <v>16</v>
      </c>
      <c r="AH2" t="s">
        <v>17</v>
      </c>
      <c r="AJ2" t="s">
        <v>266</v>
      </c>
    </row>
    <row r="3" spans="1:63" ht="16.8" thickTop="1" thickBot="1" x14ac:dyDescent="0.35">
      <c r="A3" s="70"/>
      <c r="B3" s="71"/>
      <c r="C3" s="71"/>
      <c r="D3" s="72" t="s">
        <v>3</v>
      </c>
      <c r="E3" s="73">
        <f>'Cow Record'!E3</f>
        <v>2019</v>
      </c>
      <c r="F3" s="59"/>
      <c r="G3" s="59"/>
      <c r="H3" s="59"/>
      <c r="I3" s="59"/>
      <c r="J3" s="59"/>
      <c r="K3" s="59"/>
      <c r="L3" s="59"/>
      <c r="M3" s="59"/>
      <c r="N3" s="59"/>
      <c r="O3" s="59"/>
      <c r="P3" s="59"/>
      <c r="Q3" s="59"/>
      <c r="R3" s="71"/>
      <c r="S3" s="74"/>
      <c r="T3" s="83"/>
      <c r="U3" s="83"/>
      <c r="V3" s="83"/>
      <c r="W3" s="83"/>
      <c r="X3" s="83"/>
      <c r="Y3" s="83"/>
      <c r="Z3" s="55"/>
      <c r="AG3" t="s">
        <v>18</v>
      </c>
      <c r="AH3" t="s">
        <v>19</v>
      </c>
    </row>
    <row r="4" spans="1:63" ht="48" thickTop="1" thickBot="1" x14ac:dyDescent="0.35">
      <c r="A4" s="204" t="s">
        <v>20</v>
      </c>
      <c r="B4" s="205" t="s">
        <v>4</v>
      </c>
      <c r="C4" s="206" t="s">
        <v>283</v>
      </c>
      <c r="D4" s="317" t="s">
        <v>5</v>
      </c>
      <c r="E4" s="317"/>
      <c r="F4" s="207" t="s">
        <v>21</v>
      </c>
      <c r="G4" s="208" t="s">
        <v>6</v>
      </c>
      <c r="H4" s="208" t="s">
        <v>22</v>
      </c>
      <c r="I4" s="208" t="s">
        <v>273</v>
      </c>
      <c r="J4" s="208" t="s">
        <v>276</v>
      </c>
      <c r="K4" s="209" t="s">
        <v>23</v>
      </c>
      <c r="L4" s="210" t="s">
        <v>274</v>
      </c>
      <c r="M4" s="211" t="s">
        <v>275</v>
      </c>
      <c r="N4" s="207" t="s">
        <v>24</v>
      </c>
      <c r="O4" s="209" t="s">
        <v>25</v>
      </c>
      <c r="P4" s="207" t="s">
        <v>26</v>
      </c>
      <c r="Q4" s="208" t="s">
        <v>27</v>
      </c>
      <c r="R4" s="208" t="s">
        <v>278</v>
      </c>
      <c r="S4" s="209" t="s">
        <v>282</v>
      </c>
      <c r="T4" s="247"/>
      <c r="U4" s="247"/>
      <c r="V4" s="247"/>
      <c r="W4" s="247"/>
      <c r="X4" s="247"/>
      <c r="Y4" s="247"/>
      <c r="Z4" s="243"/>
      <c r="AA4" s="28" t="s">
        <v>350</v>
      </c>
      <c r="AB4" s="11"/>
      <c r="AC4" s="11"/>
      <c r="AD4" s="12"/>
      <c r="AG4" t="s">
        <v>28</v>
      </c>
      <c r="AH4" t="s">
        <v>29</v>
      </c>
      <c r="AK4" s="226" t="str">
        <f>P4</f>
        <v>DLWG to weaning</v>
      </c>
      <c r="AL4" s="226"/>
      <c r="AR4" s="226" t="str">
        <f>S4</f>
        <v>% cow weight</v>
      </c>
      <c r="AS4" s="229"/>
      <c r="AZ4" s="66" t="str">
        <f t="shared" ref="AZ4:AZ67" si="0">Q4</f>
        <v>DLWG to sale</v>
      </c>
      <c r="BA4" s="66"/>
      <c r="BH4" s="1" t="str">
        <f t="shared" ref="BH4:BH67" si="1">R4</f>
        <v>Lifetime</v>
      </c>
    </row>
    <row r="5" spans="1:63" s="44" customFormat="1" ht="15" thickTop="1" x14ac:dyDescent="0.3">
      <c r="A5" s="185"/>
      <c r="B5" s="186"/>
      <c r="C5" s="187"/>
      <c r="D5" s="39"/>
      <c r="E5" s="39"/>
      <c r="F5" s="188"/>
      <c r="G5" s="150"/>
      <c r="H5" s="150"/>
      <c r="I5" s="150"/>
      <c r="J5" s="150"/>
      <c r="K5" s="151"/>
      <c r="L5" s="39"/>
      <c r="M5" s="152"/>
      <c r="N5" s="188"/>
      <c r="O5" s="151"/>
      <c r="P5" s="188"/>
      <c r="Q5" s="150"/>
      <c r="R5" s="186"/>
      <c r="S5" s="187"/>
      <c r="T5" s="248"/>
      <c r="U5" s="248"/>
      <c r="V5" s="248"/>
      <c r="W5" s="248"/>
      <c r="X5" s="248"/>
      <c r="Y5" s="248"/>
      <c r="Z5" s="42"/>
      <c r="AA5" s="42" t="s">
        <v>30</v>
      </c>
      <c r="AB5" s="67">
        <f>AVERAGE(P6:P206)</f>
        <v>0.91376240175235135</v>
      </c>
      <c r="AC5" s="42"/>
      <c r="AD5" s="153"/>
      <c r="AG5" s="44" t="s">
        <v>31</v>
      </c>
      <c r="AH5" s="44" t="s">
        <v>32</v>
      </c>
      <c r="AK5" s="227"/>
      <c r="AL5" s="227"/>
      <c r="AN5" s="47"/>
      <c r="AO5" s="47"/>
      <c r="AP5" s="47"/>
      <c r="AQ5" s="47"/>
      <c r="AR5" s="227"/>
      <c r="AS5" s="48"/>
      <c r="AT5" s="48"/>
      <c r="AU5" s="47"/>
      <c r="AV5" s="47"/>
      <c r="AW5" s="47"/>
      <c r="AX5" s="47"/>
      <c r="AZ5" s="47"/>
      <c r="BA5" s="47"/>
      <c r="BB5" s="47"/>
      <c r="BC5" s="47"/>
      <c r="BD5" s="47"/>
      <c r="BE5" s="47"/>
      <c r="BF5" s="47"/>
      <c r="BG5" s="47"/>
      <c r="BH5" s="47"/>
      <c r="BI5" s="47"/>
      <c r="BJ5" s="47"/>
      <c r="BK5" s="47"/>
    </row>
    <row r="6" spans="1:63" ht="15.6" x14ac:dyDescent="0.3">
      <c r="A6" s="165" t="s">
        <v>321</v>
      </c>
      <c r="B6" s="197">
        <f>IF('Cow Record'!A6="","",'Cow Record'!A6)</f>
        <v>1</v>
      </c>
      <c r="C6" s="198">
        <f>IF('Cow Record'!B6="","",'Cow Record'!B6)</f>
        <v>500</v>
      </c>
      <c r="D6" s="313">
        <f>IF('Cow Record'!D6="","",'Cow Record'!D6)</f>
        <v>43558</v>
      </c>
      <c r="E6" s="313"/>
      <c r="F6" s="165">
        <v>30</v>
      </c>
      <c r="G6" s="201" t="str">
        <f>IF('Cow Record'!G6="","",'Cow Record'!G6)</f>
        <v>S</v>
      </c>
      <c r="H6" s="166">
        <v>250</v>
      </c>
      <c r="I6" s="212">
        <v>43758</v>
      </c>
      <c r="J6" s="212" t="s">
        <v>11</v>
      </c>
      <c r="K6" s="169">
        <v>250</v>
      </c>
      <c r="L6" s="214">
        <v>45</v>
      </c>
      <c r="M6" s="168">
        <f>IF(K6="","",IF(J6="D",K6/(1-(L6/100)),K6))</f>
        <v>454.5454545454545</v>
      </c>
      <c r="N6" s="217">
        <v>44135</v>
      </c>
      <c r="O6" s="169" t="s">
        <v>17</v>
      </c>
      <c r="P6" s="189">
        <f>IF(I6="","",(H6-F6)/(I6-D6))</f>
        <v>1.1000000000000001</v>
      </c>
      <c r="Q6" s="189">
        <f>IF(I6="","",(M6-H6)/(N6-I6))</f>
        <v>0.54256088738847352</v>
      </c>
      <c r="R6" s="189">
        <f>IF(N6="","",(M6-F6)/(N6-D6))</f>
        <v>0.73578068378761607</v>
      </c>
      <c r="S6" s="190">
        <f>IF(C6="","",H6/C6)</f>
        <v>0.5</v>
      </c>
      <c r="T6" s="249"/>
      <c r="U6" s="249"/>
      <c r="V6" s="249"/>
      <c r="W6" s="249"/>
      <c r="X6" s="249"/>
      <c r="Y6" s="249"/>
      <c r="Z6" s="244"/>
      <c r="AA6" s="9" t="s">
        <v>33</v>
      </c>
      <c r="AB6" s="23">
        <f>MIN(P6:P206)</f>
        <v>0.52763819095477382</v>
      </c>
      <c r="AC6" s="9"/>
      <c r="AD6" s="14"/>
      <c r="AG6" t="s">
        <v>34</v>
      </c>
      <c r="AH6" t="s">
        <v>35</v>
      </c>
      <c r="AK6" s="225">
        <f t="shared" ref="AK6:AK69" si="2">P6</f>
        <v>1.1000000000000001</v>
      </c>
      <c r="AL6" s="225" t="s">
        <v>324</v>
      </c>
      <c r="AM6" s="224"/>
      <c r="AN6" s="1" t="s">
        <v>325</v>
      </c>
      <c r="AO6" s="1"/>
      <c r="AP6" s="1"/>
      <c r="AR6" s="225">
        <f t="shared" ref="AR6:AR69" si="3">S6</f>
        <v>0.5</v>
      </c>
      <c r="AS6" s="228" t="s">
        <v>322</v>
      </c>
      <c r="AT6" s="230"/>
      <c r="AU6" s="230" t="s">
        <v>323</v>
      </c>
      <c r="AV6" s="230"/>
      <c r="AW6" s="230"/>
      <c r="AX6" s="230"/>
      <c r="AZ6" s="1">
        <f t="shared" si="0"/>
        <v>0.54256088738847352</v>
      </c>
      <c r="BA6" s="1" t="s">
        <v>324</v>
      </c>
      <c r="BB6" s="230"/>
      <c r="BC6" s="230" t="s">
        <v>323</v>
      </c>
      <c r="BD6" s="230"/>
      <c r="BE6" s="230"/>
      <c r="BF6" s="230"/>
      <c r="BH6" s="1">
        <f t="shared" si="1"/>
        <v>0.73578068378761607</v>
      </c>
      <c r="BI6" s="1" t="s">
        <v>324</v>
      </c>
      <c r="BJ6" s="230" t="s">
        <v>324</v>
      </c>
      <c r="BK6" s="230" t="s">
        <v>323</v>
      </c>
    </row>
    <row r="7" spans="1:63" s="44" customFormat="1" ht="15.6" x14ac:dyDescent="0.3">
      <c r="A7" s="171">
        <f>'Cow Record'!A7</f>
        <v>2</v>
      </c>
      <c r="B7" s="172">
        <f>IF('Cow Record'!A7="","",'Cow Record'!A7)</f>
        <v>2</v>
      </c>
      <c r="C7" s="174">
        <f>IF('Cow Record'!B7="","",'Cow Record'!B7)</f>
        <v>560</v>
      </c>
      <c r="D7" s="312">
        <f>IF('Cow Record'!D7="","",'Cow Record'!D7)</f>
        <v>43559</v>
      </c>
      <c r="E7" s="312"/>
      <c r="F7" s="171">
        <v>40</v>
      </c>
      <c r="G7" s="191" t="str">
        <f>IF('Cow Record'!G7="","",'Cow Record'!G7)</f>
        <v>S</v>
      </c>
      <c r="H7" s="172">
        <v>250</v>
      </c>
      <c r="I7" s="213">
        <v>43758</v>
      </c>
      <c r="J7" s="172"/>
      <c r="K7" s="175">
        <v>400</v>
      </c>
      <c r="L7" s="215">
        <v>50</v>
      </c>
      <c r="M7" s="174">
        <f t="shared" ref="M7:M70" si="4">IF(K7="","",IF(J7="D",K7/(1-(L7/100)),K7))</f>
        <v>400</v>
      </c>
      <c r="N7" s="218">
        <v>44135</v>
      </c>
      <c r="O7" s="175" t="s">
        <v>17</v>
      </c>
      <c r="P7" s="189">
        <f>IF(I7="","",(H7-F7)/(I7-D7))</f>
        <v>1.0552763819095476</v>
      </c>
      <c r="Q7" s="189">
        <f t="shared" ref="Q7:Q10" si="5">IF(I7="","",(M7-H7)/(N7-I7))</f>
        <v>0.39787798408488062</v>
      </c>
      <c r="R7" s="192">
        <f>IF(N7="","",(M7-F7)/(N7-D7))</f>
        <v>0.625</v>
      </c>
      <c r="S7" s="193">
        <f t="shared" ref="S7:S70" si="6">IF(C7="","",H7/C7)</f>
        <v>0.44642857142857145</v>
      </c>
      <c r="T7" s="250"/>
      <c r="U7" s="250"/>
      <c r="V7" s="250"/>
      <c r="W7" s="250"/>
      <c r="X7" s="250"/>
      <c r="Y7" s="250"/>
      <c r="Z7" s="245"/>
      <c r="AA7" s="42" t="s">
        <v>36</v>
      </c>
      <c r="AB7" s="67">
        <f>MAX(P6:P206)</f>
        <v>1.1000000000000001</v>
      </c>
      <c r="AC7" s="42"/>
      <c r="AD7" s="43"/>
      <c r="AG7" s="44" t="s">
        <v>37</v>
      </c>
      <c r="AH7" s="44" t="s">
        <v>38</v>
      </c>
      <c r="AK7" s="227">
        <f t="shared" si="2"/>
        <v>1.0552763819095476</v>
      </c>
      <c r="AL7" s="232" t="s">
        <v>326</v>
      </c>
      <c r="AM7" s="47">
        <v>0.4</v>
      </c>
      <c r="AN7" s="47">
        <f t="array" ref="AN7:AN19">FREQUENCY(AK6:AK206,AM7:AM18)</f>
        <v>0</v>
      </c>
      <c r="AO7" s="47"/>
      <c r="AP7" s="47"/>
      <c r="AQ7" s="47"/>
      <c r="AR7" s="227">
        <f t="shared" si="3"/>
        <v>0.44642857142857145</v>
      </c>
      <c r="AS7" s="233" t="s">
        <v>339</v>
      </c>
      <c r="AT7" s="228">
        <v>0.2</v>
      </c>
      <c r="AU7" s="1">
        <f t="array" ref="AU7:AU16">FREQUENCY(AR6:AR206,AT7:AT15)</f>
        <v>0</v>
      </c>
      <c r="AV7" s="1"/>
      <c r="AW7" s="1"/>
      <c r="AX7" s="1"/>
      <c r="AZ7" s="47">
        <f t="shared" si="0"/>
        <v>0.39787798408488062</v>
      </c>
      <c r="BA7" s="47" t="s">
        <v>326</v>
      </c>
      <c r="BB7" s="47">
        <v>0.4</v>
      </c>
      <c r="BC7" s="47">
        <f t="array" ref="BC7:BC19">FREQUENCY(AZ6:AZ206,BB7:BB18)</f>
        <v>1</v>
      </c>
      <c r="BD7" s="47"/>
      <c r="BE7" s="47"/>
      <c r="BF7" s="47"/>
      <c r="BG7" s="47"/>
      <c r="BH7" s="47">
        <f t="shared" si="1"/>
        <v>0.625</v>
      </c>
      <c r="BI7" s="47" t="s">
        <v>326</v>
      </c>
      <c r="BJ7" s="47">
        <v>0.4</v>
      </c>
      <c r="BK7" s="47">
        <f t="array" ref="BK7:BK19">FREQUENCY(BH6:BH206,BJ7:BJ18)</f>
        <v>0</v>
      </c>
    </row>
    <row r="8" spans="1:63" ht="15.6" x14ac:dyDescent="0.3">
      <c r="A8" s="165">
        <f>'Cow Record'!A8</f>
        <v>3</v>
      </c>
      <c r="B8" s="197">
        <f>IF('Cow Record'!A8="","",'Cow Record'!A8)</f>
        <v>3</v>
      </c>
      <c r="C8" s="198">
        <f>IF('Cow Record'!B8="","",'Cow Record'!B8)</f>
        <v>624</v>
      </c>
      <c r="D8" s="313">
        <f>IF('Cow Record'!D8="","",'Cow Record'!D8)</f>
        <v>43559</v>
      </c>
      <c r="E8" s="313"/>
      <c r="F8" s="165">
        <v>45</v>
      </c>
      <c r="G8" s="201" t="str">
        <f>IF('Cow Record'!G8="","",'Cow Record'!G8)</f>
        <v>S</v>
      </c>
      <c r="H8" s="166">
        <v>150</v>
      </c>
      <c r="I8" s="212">
        <v>43758</v>
      </c>
      <c r="J8" s="166"/>
      <c r="K8" s="169">
        <v>400</v>
      </c>
      <c r="L8" s="214">
        <v>50</v>
      </c>
      <c r="M8" s="168">
        <f t="shared" si="4"/>
        <v>400</v>
      </c>
      <c r="N8" s="217">
        <v>44135</v>
      </c>
      <c r="O8" s="169" t="s">
        <v>17</v>
      </c>
      <c r="P8" s="189">
        <f>IF(I8="","",(H8-F8)/(I8-D8))</f>
        <v>0.52763819095477382</v>
      </c>
      <c r="Q8" s="189">
        <f t="shared" si="5"/>
        <v>0.66312997347480107</v>
      </c>
      <c r="R8" s="189">
        <f>IF(N8="","",(M8-F8)/(N8-D8))</f>
        <v>0.61631944444444442</v>
      </c>
      <c r="S8" s="190">
        <f t="shared" si="6"/>
        <v>0.24038461538461539</v>
      </c>
      <c r="T8" s="249"/>
      <c r="U8" s="249"/>
      <c r="V8" s="249"/>
      <c r="W8" s="249"/>
      <c r="X8" s="249"/>
      <c r="Y8" s="249"/>
      <c r="Z8" s="244"/>
      <c r="AA8" s="36"/>
      <c r="AB8" s="31"/>
      <c r="AC8" s="9"/>
      <c r="AD8" s="15"/>
      <c r="AG8" t="s">
        <v>39</v>
      </c>
      <c r="AH8" t="s">
        <v>40</v>
      </c>
      <c r="AI8" s="4"/>
      <c r="AK8" s="225">
        <f t="shared" si="2"/>
        <v>0.52763819095477382</v>
      </c>
      <c r="AL8" s="225" t="s">
        <v>327</v>
      </c>
      <c r="AM8" s="47">
        <v>0.5</v>
      </c>
      <c r="AN8" s="1">
        <v>0</v>
      </c>
      <c r="AO8" s="1"/>
      <c r="AP8" s="1"/>
      <c r="AR8" s="225">
        <f t="shared" si="3"/>
        <v>0.24038461538461539</v>
      </c>
      <c r="AS8" s="228" t="s">
        <v>340</v>
      </c>
      <c r="AT8" s="231">
        <v>0.25</v>
      </c>
      <c r="AU8" s="47">
        <v>1</v>
      </c>
      <c r="AV8" s="47"/>
      <c r="AW8" s="47"/>
      <c r="AX8" s="47"/>
      <c r="AZ8" s="1">
        <f t="shared" si="0"/>
        <v>0.66312997347480107</v>
      </c>
      <c r="BA8" s="1" t="s">
        <v>327</v>
      </c>
      <c r="BB8" s="47">
        <v>0.5</v>
      </c>
      <c r="BC8" s="1">
        <v>0</v>
      </c>
      <c r="BH8" s="1">
        <f t="shared" si="1"/>
        <v>0.61631944444444442</v>
      </c>
      <c r="BI8" s="1" t="s">
        <v>327</v>
      </c>
      <c r="BJ8" s="47">
        <v>0.5</v>
      </c>
      <c r="BK8" s="1">
        <v>0</v>
      </c>
    </row>
    <row r="9" spans="1:63" s="44" customFormat="1" ht="15.6" x14ac:dyDescent="0.3">
      <c r="A9" s="171">
        <f>'Cow Record'!A9</f>
        <v>4</v>
      </c>
      <c r="B9" s="172">
        <f>IF('Cow Record'!A9="","",'Cow Record'!A9)</f>
        <v>4</v>
      </c>
      <c r="C9" s="174">
        <f>IF('Cow Record'!B9="","",'Cow Record'!B9)</f>
        <v>621</v>
      </c>
      <c r="D9" s="312">
        <f>IF('Cow Record'!D9="","",'Cow Record'!D9)</f>
        <v>43738</v>
      </c>
      <c r="E9" s="312"/>
      <c r="F9" s="171">
        <v>61</v>
      </c>
      <c r="G9" s="191" t="str">
        <f>IF('Cow Record'!G9="","",'Cow Record'!G9)</f>
        <v>A</v>
      </c>
      <c r="H9" s="172">
        <v>200</v>
      </c>
      <c r="I9" s="213">
        <v>43894</v>
      </c>
      <c r="J9" s="172"/>
      <c r="K9" s="175">
        <v>500</v>
      </c>
      <c r="L9" s="215">
        <v>50</v>
      </c>
      <c r="M9" s="174">
        <f t="shared" si="4"/>
        <v>500</v>
      </c>
      <c r="N9" s="218">
        <v>44094</v>
      </c>
      <c r="O9" s="175" t="s">
        <v>43</v>
      </c>
      <c r="P9" s="189">
        <f>IF(I9="","",(H9-F9)/(I9-D9))</f>
        <v>0.89102564102564108</v>
      </c>
      <c r="Q9" s="189">
        <f t="shared" si="5"/>
        <v>1.5</v>
      </c>
      <c r="R9" s="192">
        <f>IF(N9="","",(M9-F9)/(N9-D9))</f>
        <v>1.2331460674157304</v>
      </c>
      <c r="S9" s="193">
        <f t="shared" si="6"/>
        <v>0.322061191626409</v>
      </c>
      <c r="T9" s="250"/>
      <c r="U9" s="250"/>
      <c r="V9" s="250"/>
      <c r="W9" s="250"/>
      <c r="X9" s="250"/>
      <c r="Y9" s="250"/>
      <c r="Z9" s="245"/>
      <c r="AA9" s="42" t="s">
        <v>277</v>
      </c>
      <c r="AB9" s="45"/>
      <c r="AC9" s="46"/>
      <c r="AD9" s="39"/>
      <c r="AG9" s="44" t="s">
        <v>41</v>
      </c>
      <c r="AH9" s="44" t="s">
        <v>42</v>
      </c>
      <c r="AK9" s="227">
        <f t="shared" si="2"/>
        <v>0.89102564102564108</v>
      </c>
      <c r="AL9" s="232" t="s">
        <v>328</v>
      </c>
      <c r="AM9" s="47">
        <v>0.6</v>
      </c>
      <c r="AN9" s="47">
        <v>1</v>
      </c>
      <c r="AO9" s="47"/>
      <c r="AP9" s="47"/>
      <c r="AR9" s="227">
        <f t="shared" si="3"/>
        <v>0.322061191626409</v>
      </c>
      <c r="AS9" s="233" t="s">
        <v>341</v>
      </c>
      <c r="AT9" s="228">
        <v>0.3</v>
      </c>
      <c r="AU9" s="1">
        <v>0</v>
      </c>
      <c r="AV9" s="1"/>
      <c r="AW9" s="1"/>
      <c r="AX9" s="1"/>
      <c r="AZ9" s="47">
        <f t="shared" si="0"/>
        <v>1.5</v>
      </c>
      <c r="BA9" s="47" t="s">
        <v>328</v>
      </c>
      <c r="BB9" s="47">
        <v>0.6</v>
      </c>
      <c r="BC9" s="47">
        <v>1</v>
      </c>
      <c r="BD9" s="47"/>
      <c r="BE9" s="47"/>
      <c r="BF9" s="47"/>
      <c r="BG9" s="47"/>
      <c r="BH9" s="47">
        <f t="shared" si="1"/>
        <v>1.2331460674157304</v>
      </c>
      <c r="BI9" s="47" t="s">
        <v>328</v>
      </c>
      <c r="BJ9" s="47">
        <v>0.6</v>
      </c>
      <c r="BK9" s="47">
        <v>0</v>
      </c>
    </row>
    <row r="10" spans="1:63" ht="15.6" x14ac:dyDescent="0.3">
      <c r="A10" s="165">
        <f>'Cow Record'!A10</f>
        <v>5</v>
      </c>
      <c r="B10" s="197">
        <f>IF('Cow Record'!A10="","",'Cow Record'!A10)</f>
        <v>5</v>
      </c>
      <c r="C10" s="198">
        <f>IF('Cow Record'!B10="","",'Cow Record'!B10)</f>
        <v>734</v>
      </c>
      <c r="D10" s="313">
        <f>IF('Cow Record'!D10="","",'Cow Record'!D10)</f>
        <v>43563</v>
      </c>
      <c r="E10" s="313"/>
      <c r="F10" s="165">
        <v>46</v>
      </c>
      <c r="G10" s="201" t="str">
        <f>IF('Cow Record'!G10="","",'Cow Record'!G10)</f>
        <v>S</v>
      </c>
      <c r="H10" s="166">
        <v>240</v>
      </c>
      <c r="I10" s="212">
        <v>43758</v>
      </c>
      <c r="J10" s="166"/>
      <c r="K10" s="169">
        <v>600</v>
      </c>
      <c r="L10" s="214">
        <v>50</v>
      </c>
      <c r="M10" s="168">
        <f t="shared" si="4"/>
        <v>600</v>
      </c>
      <c r="N10" s="217">
        <v>44135</v>
      </c>
      <c r="O10" s="169" t="s">
        <v>43</v>
      </c>
      <c r="P10" s="189">
        <f>IF(I10="","",(H10-F10)/(I10-D10))</f>
        <v>0.99487179487179489</v>
      </c>
      <c r="Q10" s="189">
        <f t="shared" si="5"/>
        <v>0.95490716180371349</v>
      </c>
      <c r="R10" s="189">
        <f>IF(N10="","",(M10-F10)/(N10-D10))</f>
        <v>0.96853146853146854</v>
      </c>
      <c r="S10" s="190">
        <f t="shared" si="6"/>
        <v>0.32697547683923706</v>
      </c>
      <c r="T10" s="249"/>
      <c r="U10" s="249"/>
      <c r="V10" s="249"/>
      <c r="W10" s="249"/>
      <c r="X10" s="249"/>
      <c r="Y10" s="249"/>
      <c r="Z10" s="244"/>
      <c r="AA10" s="9" t="s">
        <v>30</v>
      </c>
      <c r="AB10" s="23">
        <f>AVERAGE(Q6:Q206)</f>
        <v>0.81169520135037376</v>
      </c>
      <c r="AC10" s="9"/>
      <c r="AD10" s="17"/>
      <c r="AG10" t="s">
        <v>43</v>
      </c>
      <c r="AH10" t="s">
        <v>44</v>
      </c>
      <c r="AI10" s="4"/>
      <c r="AK10" s="225">
        <f t="shared" si="2"/>
        <v>0.99487179487179489</v>
      </c>
      <c r="AL10" s="225" t="s">
        <v>329</v>
      </c>
      <c r="AM10" s="224">
        <v>0.7</v>
      </c>
      <c r="AN10" s="1">
        <v>0</v>
      </c>
      <c r="AO10" s="1"/>
      <c r="AP10" s="1"/>
      <c r="AR10" s="225">
        <f t="shared" si="3"/>
        <v>0.32697547683923706</v>
      </c>
      <c r="AS10" s="228" t="s">
        <v>342</v>
      </c>
      <c r="AT10" s="48">
        <v>0.35</v>
      </c>
      <c r="AU10" s="47">
        <v>2</v>
      </c>
      <c r="AV10" s="47"/>
      <c r="AW10" s="47"/>
      <c r="AX10" s="47"/>
      <c r="AZ10" s="1">
        <f t="shared" si="0"/>
        <v>0.95490716180371349</v>
      </c>
      <c r="BA10" s="1" t="s">
        <v>329</v>
      </c>
      <c r="BB10" s="224">
        <v>0.7</v>
      </c>
      <c r="BC10" s="1">
        <v>1</v>
      </c>
      <c r="BH10" s="1">
        <f t="shared" si="1"/>
        <v>0.96853146853146854</v>
      </c>
      <c r="BI10" s="1" t="s">
        <v>329</v>
      </c>
      <c r="BJ10" s="224">
        <v>0.7</v>
      </c>
      <c r="BK10" s="1">
        <v>2</v>
      </c>
    </row>
    <row r="11" spans="1:63" s="44" customFormat="1" ht="15.6" x14ac:dyDescent="0.3">
      <c r="A11" s="171"/>
      <c r="B11" s="172"/>
      <c r="C11" s="174" t="str">
        <f>IF('Cow Record'!B11="","",'Cow Record'!B11)</f>
        <v/>
      </c>
      <c r="D11" s="312" t="str">
        <f>IF('Cow Record'!D11="","",'Cow Record'!D11)</f>
        <v/>
      </c>
      <c r="E11" s="312"/>
      <c r="F11" s="171"/>
      <c r="G11" s="191" t="str">
        <f>IF('Cow Record'!G11="","",'Cow Record'!G11)</f>
        <v/>
      </c>
      <c r="H11" s="172"/>
      <c r="I11" s="172"/>
      <c r="J11" s="172"/>
      <c r="K11" s="175"/>
      <c r="L11" s="215">
        <v>50</v>
      </c>
      <c r="M11" s="174" t="str">
        <f t="shared" si="4"/>
        <v/>
      </c>
      <c r="N11" s="171"/>
      <c r="O11" s="175"/>
      <c r="P11" s="242" t="str">
        <f t="shared" ref="P11:P74" si="7">IF(I11="","",(H11-F11)/(I11-D11))</f>
        <v/>
      </c>
      <c r="Q11" s="242" t="str">
        <f t="shared" ref="Q11:Q74" si="8">IF(I11="","",(M11-H11)/(N11-I11))</f>
        <v/>
      </c>
      <c r="R11" s="192" t="str">
        <f t="shared" ref="R11:R74" si="9">IF(N11="","",(M11-F11)/(N11-D11))</f>
        <v/>
      </c>
      <c r="S11" s="193" t="str">
        <f t="shared" si="6"/>
        <v/>
      </c>
      <c r="T11" s="250"/>
      <c r="U11" s="250"/>
      <c r="V11" s="250"/>
      <c r="W11" s="250"/>
      <c r="X11" s="250"/>
      <c r="Y11" s="250"/>
      <c r="Z11" s="245"/>
      <c r="AA11" s="42" t="s">
        <v>33</v>
      </c>
      <c r="AB11" s="67">
        <f>MIN(Q6:Q206)</f>
        <v>0.39787798408488062</v>
      </c>
      <c r="AC11" s="42"/>
      <c r="AD11" s="68"/>
      <c r="AG11" s="44" t="s">
        <v>45</v>
      </c>
      <c r="AH11" s="44" t="s">
        <v>46</v>
      </c>
      <c r="AK11" s="227" t="str">
        <f t="shared" si="2"/>
        <v/>
      </c>
      <c r="AL11" s="232" t="s">
        <v>330</v>
      </c>
      <c r="AM11" s="47">
        <v>0.8</v>
      </c>
      <c r="AN11" s="47">
        <v>0</v>
      </c>
      <c r="AO11" s="47"/>
      <c r="AP11" s="47"/>
      <c r="AR11" s="227" t="str">
        <f t="shared" si="3"/>
        <v/>
      </c>
      <c r="AS11" s="233" t="s">
        <v>343</v>
      </c>
      <c r="AT11" s="228">
        <v>0.4</v>
      </c>
      <c r="AU11" s="1">
        <v>0</v>
      </c>
      <c r="AV11" s="1"/>
      <c r="AW11" s="1"/>
      <c r="AX11" s="1"/>
      <c r="AZ11" s="47" t="str">
        <f t="shared" si="0"/>
        <v/>
      </c>
      <c r="BA11" s="47" t="s">
        <v>330</v>
      </c>
      <c r="BB11" s="47">
        <v>0.8</v>
      </c>
      <c r="BC11" s="47">
        <v>0</v>
      </c>
      <c r="BD11" s="47"/>
      <c r="BE11" s="47"/>
      <c r="BF11" s="47"/>
      <c r="BG11" s="47"/>
      <c r="BH11" s="47" t="str">
        <f t="shared" si="1"/>
        <v/>
      </c>
      <c r="BI11" s="47" t="s">
        <v>330</v>
      </c>
      <c r="BJ11" s="47">
        <v>0.8</v>
      </c>
      <c r="BK11" s="47">
        <v>1</v>
      </c>
    </row>
    <row r="12" spans="1:63" ht="15.6" x14ac:dyDescent="0.3">
      <c r="A12" s="165"/>
      <c r="B12" s="197" t="str">
        <f>IF('Cow Record'!A12="","",'Cow Record'!A12)</f>
        <v/>
      </c>
      <c r="C12" s="198" t="str">
        <f>IF('Cow Record'!B12="","",'Cow Record'!B12)</f>
        <v/>
      </c>
      <c r="D12" s="313" t="str">
        <f>IF('Cow Record'!D12="","",'Cow Record'!D12)</f>
        <v/>
      </c>
      <c r="E12" s="313"/>
      <c r="F12" s="165"/>
      <c r="G12" s="201" t="str">
        <f>IF('Cow Record'!G12="","",'Cow Record'!G12)</f>
        <v/>
      </c>
      <c r="H12" s="166"/>
      <c r="I12" s="166"/>
      <c r="J12" s="166"/>
      <c r="K12" s="169"/>
      <c r="L12" s="214">
        <v>50</v>
      </c>
      <c r="M12" s="168" t="str">
        <f t="shared" si="4"/>
        <v/>
      </c>
      <c r="N12" s="165"/>
      <c r="O12" s="169"/>
      <c r="P12" s="189" t="str">
        <f t="shared" si="7"/>
        <v/>
      </c>
      <c r="Q12" s="189" t="str">
        <f t="shared" si="8"/>
        <v/>
      </c>
      <c r="R12" s="189" t="str">
        <f t="shared" si="9"/>
        <v/>
      </c>
      <c r="S12" s="190" t="str">
        <f t="shared" si="6"/>
        <v/>
      </c>
      <c r="T12" s="249"/>
      <c r="U12" s="249"/>
      <c r="V12" s="249"/>
      <c r="W12" s="249"/>
      <c r="X12" s="249"/>
      <c r="Y12" s="249"/>
      <c r="Z12" s="244"/>
      <c r="AA12" s="9" t="s">
        <v>36</v>
      </c>
      <c r="AB12" s="23">
        <f>MAX(Q6:Q206)</f>
        <v>1.5</v>
      </c>
      <c r="AC12" s="20"/>
      <c r="AD12" s="21"/>
      <c r="AG12" s="4" t="s">
        <v>47</v>
      </c>
      <c r="AH12" t="s">
        <v>48</v>
      </c>
      <c r="AK12" s="225" t="str">
        <f t="shared" si="2"/>
        <v/>
      </c>
      <c r="AL12" s="225" t="s">
        <v>332</v>
      </c>
      <c r="AM12" s="224">
        <v>0.9</v>
      </c>
      <c r="AN12" s="1">
        <v>1</v>
      </c>
      <c r="AO12" s="1"/>
      <c r="AP12" s="1"/>
      <c r="AR12" s="225" t="str">
        <f t="shared" si="3"/>
        <v/>
      </c>
      <c r="AS12" s="228" t="s">
        <v>344</v>
      </c>
      <c r="AT12" s="48">
        <v>0.45</v>
      </c>
      <c r="AU12" s="47">
        <v>1</v>
      </c>
      <c r="AV12" s="47"/>
      <c r="AW12" s="47"/>
      <c r="AX12" s="47"/>
      <c r="AZ12" s="1" t="str">
        <f t="shared" si="0"/>
        <v/>
      </c>
      <c r="BA12" s="1" t="s">
        <v>332</v>
      </c>
      <c r="BB12" s="224">
        <v>0.9</v>
      </c>
      <c r="BC12" s="1">
        <v>0</v>
      </c>
      <c r="BH12" s="1" t="str">
        <f t="shared" si="1"/>
        <v/>
      </c>
      <c r="BI12" s="1" t="s">
        <v>332</v>
      </c>
      <c r="BJ12" s="224">
        <v>0.9</v>
      </c>
      <c r="BK12" s="1">
        <v>0</v>
      </c>
    </row>
    <row r="13" spans="1:63" s="44" customFormat="1" ht="15.6" x14ac:dyDescent="0.3">
      <c r="A13" s="171"/>
      <c r="B13" s="172" t="str">
        <f>IF('Cow Record'!A13="","",'Cow Record'!A13)</f>
        <v/>
      </c>
      <c r="C13" s="174" t="str">
        <f>IF('Cow Record'!B13="","",'Cow Record'!B13)</f>
        <v/>
      </c>
      <c r="D13" s="312" t="str">
        <f>IF('Cow Record'!D13="","",'Cow Record'!D13)</f>
        <v/>
      </c>
      <c r="E13" s="312"/>
      <c r="F13" s="171"/>
      <c r="G13" s="191" t="str">
        <f>IF('Cow Record'!G13="","",'Cow Record'!G13)</f>
        <v/>
      </c>
      <c r="H13" s="172"/>
      <c r="I13" s="172"/>
      <c r="J13" s="172"/>
      <c r="K13" s="175"/>
      <c r="L13" s="215">
        <v>50</v>
      </c>
      <c r="M13" s="174" t="str">
        <f>IF(K13="","",IF(J13="D",K13/(1-(L13/100)),K13))</f>
        <v/>
      </c>
      <c r="N13" s="171"/>
      <c r="O13" s="175"/>
      <c r="P13" s="242" t="str">
        <f t="shared" si="7"/>
        <v/>
      </c>
      <c r="Q13" s="242" t="str">
        <f t="shared" si="8"/>
        <v/>
      </c>
      <c r="R13" s="192" t="str">
        <f t="shared" si="9"/>
        <v/>
      </c>
      <c r="S13" s="193" t="str">
        <f t="shared" si="6"/>
        <v/>
      </c>
      <c r="T13" s="250"/>
      <c r="U13" s="250"/>
      <c r="V13" s="250"/>
      <c r="W13" s="250"/>
      <c r="X13" s="250"/>
      <c r="Y13" s="250"/>
      <c r="Z13" s="245"/>
      <c r="AG13" s="44" t="s">
        <v>49</v>
      </c>
      <c r="AH13" s="44" t="s">
        <v>50</v>
      </c>
      <c r="AK13" s="227" t="str">
        <f t="shared" si="2"/>
        <v/>
      </c>
      <c r="AL13" s="232" t="s">
        <v>331</v>
      </c>
      <c r="AM13" s="47">
        <v>1</v>
      </c>
      <c r="AN13" s="47">
        <v>1</v>
      </c>
      <c r="AO13" s="47"/>
      <c r="AP13" s="47"/>
      <c r="AR13" s="227" t="str">
        <f t="shared" si="3"/>
        <v/>
      </c>
      <c r="AS13" s="233" t="s">
        <v>345</v>
      </c>
      <c r="AT13" s="228">
        <v>0.5</v>
      </c>
      <c r="AU13" s="1">
        <v>1</v>
      </c>
      <c r="AV13" s="1"/>
      <c r="AW13" s="1"/>
      <c r="AX13" s="1"/>
      <c r="AZ13" s="47" t="str">
        <f t="shared" si="0"/>
        <v/>
      </c>
      <c r="BA13" s="47" t="s">
        <v>331</v>
      </c>
      <c r="BB13" s="47">
        <v>1</v>
      </c>
      <c r="BC13" s="47">
        <v>1</v>
      </c>
      <c r="BD13" s="47"/>
      <c r="BE13" s="47"/>
      <c r="BF13" s="47"/>
      <c r="BG13" s="47"/>
      <c r="BH13" s="47" t="str">
        <f t="shared" si="1"/>
        <v/>
      </c>
      <c r="BI13" s="47" t="s">
        <v>331</v>
      </c>
      <c r="BJ13" s="47">
        <v>1</v>
      </c>
      <c r="BK13" s="47">
        <v>1</v>
      </c>
    </row>
    <row r="14" spans="1:63" ht="15.6" x14ac:dyDescent="0.3">
      <c r="A14" s="165"/>
      <c r="B14" s="197" t="str">
        <f>IF('Cow Record'!A14="","",'Cow Record'!A14)</f>
        <v/>
      </c>
      <c r="C14" s="198" t="str">
        <f>IF('Cow Record'!B14="","",'Cow Record'!B14)</f>
        <v/>
      </c>
      <c r="D14" s="313" t="str">
        <f>IF('Cow Record'!D14="","",'Cow Record'!D14)</f>
        <v/>
      </c>
      <c r="E14" s="313"/>
      <c r="F14" s="165"/>
      <c r="G14" s="201" t="str">
        <f>IF('Cow Record'!G14="","",'Cow Record'!G14)</f>
        <v/>
      </c>
      <c r="H14" s="166"/>
      <c r="I14" s="166"/>
      <c r="J14" s="166"/>
      <c r="K14" s="169"/>
      <c r="L14" s="214">
        <v>50</v>
      </c>
      <c r="M14" s="168" t="str">
        <f t="shared" si="4"/>
        <v/>
      </c>
      <c r="N14" s="165"/>
      <c r="O14" s="169"/>
      <c r="P14" s="189" t="str">
        <f t="shared" si="7"/>
        <v/>
      </c>
      <c r="Q14" s="189" t="str">
        <f t="shared" si="8"/>
        <v/>
      </c>
      <c r="R14" s="189" t="str">
        <f t="shared" si="9"/>
        <v/>
      </c>
      <c r="S14" s="190" t="str">
        <f t="shared" si="6"/>
        <v/>
      </c>
      <c r="T14" s="249"/>
      <c r="U14" s="249"/>
      <c r="V14" s="249"/>
      <c r="W14" s="249"/>
      <c r="X14" s="249"/>
      <c r="Y14" s="249"/>
      <c r="Z14" s="244"/>
      <c r="AA14" s="9" t="s">
        <v>279</v>
      </c>
      <c r="AD14" t="s">
        <v>282</v>
      </c>
      <c r="AG14" s="4" t="s">
        <v>51</v>
      </c>
      <c r="AH14" t="s">
        <v>52</v>
      </c>
      <c r="AK14" s="225" t="str">
        <f t="shared" si="2"/>
        <v/>
      </c>
      <c r="AL14" s="225" t="s">
        <v>333</v>
      </c>
      <c r="AM14" s="224">
        <v>1.1000000000000001</v>
      </c>
      <c r="AN14" s="1">
        <v>2</v>
      </c>
      <c r="AO14" s="1"/>
      <c r="AP14" s="1"/>
      <c r="AR14" s="225" t="str">
        <f t="shared" si="3"/>
        <v/>
      </c>
      <c r="AS14" s="228" t="s">
        <v>346</v>
      </c>
      <c r="AT14" s="48">
        <v>0.55000000000000004</v>
      </c>
      <c r="AU14" s="47">
        <v>0</v>
      </c>
      <c r="AV14" s="47"/>
      <c r="AW14" s="47"/>
      <c r="AX14" s="47"/>
      <c r="AZ14" s="1" t="str">
        <f t="shared" si="0"/>
        <v/>
      </c>
      <c r="BA14" s="1" t="s">
        <v>333</v>
      </c>
      <c r="BB14" s="224">
        <v>1.1000000000000001</v>
      </c>
      <c r="BC14" s="1">
        <v>0</v>
      </c>
      <c r="BH14" s="1" t="str">
        <f t="shared" si="1"/>
        <v/>
      </c>
      <c r="BI14" s="1" t="s">
        <v>333</v>
      </c>
      <c r="BJ14" s="224">
        <v>1.1000000000000001</v>
      </c>
      <c r="BK14" s="1">
        <v>0</v>
      </c>
    </row>
    <row r="15" spans="1:63" s="44" customFormat="1" ht="15.6" x14ac:dyDescent="0.3">
      <c r="A15" s="171"/>
      <c r="B15" s="172" t="str">
        <f>IF('Cow Record'!A15="","",'Cow Record'!A15)</f>
        <v/>
      </c>
      <c r="C15" s="174" t="str">
        <f>IF('Cow Record'!B15="","",'Cow Record'!B15)</f>
        <v/>
      </c>
      <c r="D15" s="312" t="str">
        <f>IF('Cow Record'!D15="","",'Cow Record'!D15)</f>
        <v/>
      </c>
      <c r="E15" s="312"/>
      <c r="F15" s="171"/>
      <c r="G15" s="191" t="str">
        <f>IF('Cow Record'!G15="","",'Cow Record'!G15)</f>
        <v/>
      </c>
      <c r="H15" s="172"/>
      <c r="I15" s="172"/>
      <c r="J15" s="172"/>
      <c r="K15" s="175"/>
      <c r="L15" s="215">
        <v>50</v>
      </c>
      <c r="M15" s="174" t="str">
        <f t="shared" si="4"/>
        <v/>
      </c>
      <c r="N15" s="171"/>
      <c r="O15" s="175"/>
      <c r="P15" s="242" t="str">
        <f t="shared" si="7"/>
        <v/>
      </c>
      <c r="Q15" s="242" t="str">
        <f t="shared" si="8"/>
        <v/>
      </c>
      <c r="R15" s="192" t="str">
        <f t="shared" si="9"/>
        <v/>
      </c>
      <c r="S15" s="193" t="str">
        <f t="shared" si="6"/>
        <v/>
      </c>
      <c r="T15" s="250"/>
      <c r="U15" s="250"/>
      <c r="V15" s="250"/>
      <c r="W15" s="250"/>
      <c r="X15" s="250"/>
      <c r="Y15" s="250"/>
      <c r="Z15" s="245"/>
      <c r="AA15" s="42" t="s">
        <v>30</v>
      </c>
      <c r="AB15" s="67">
        <f>AVERAGE(R6:R206)</f>
        <v>0.83575553283585191</v>
      </c>
      <c r="AD15" s="69">
        <f>AVERAGE(S6:S206)</f>
        <v>0.36716997105576654</v>
      </c>
      <c r="AG15" s="44" t="s">
        <v>53</v>
      </c>
      <c r="AH15" s="44" t="s">
        <v>54</v>
      </c>
      <c r="AK15" s="227" t="str">
        <f t="shared" si="2"/>
        <v/>
      </c>
      <c r="AL15" s="232" t="s">
        <v>334</v>
      </c>
      <c r="AM15" s="47">
        <v>1.2</v>
      </c>
      <c r="AN15" s="47">
        <v>0</v>
      </c>
      <c r="AO15" s="47"/>
      <c r="AP15" s="47"/>
      <c r="AR15" s="227" t="str">
        <f t="shared" si="3"/>
        <v/>
      </c>
      <c r="AS15" s="233" t="s">
        <v>347</v>
      </c>
      <c r="AT15" s="228">
        <v>0.6</v>
      </c>
      <c r="AU15" s="1">
        <v>0</v>
      </c>
      <c r="AV15" s="1"/>
      <c r="AW15" s="1"/>
      <c r="AX15" s="1"/>
      <c r="AZ15" s="47" t="str">
        <f t="shared" si="0"/>
        <v/>
      </c>
      <c r="BA15" s="47" t="s">
        <v>334</v>
      </c>
      <c r="BB15" s="47">
        <v>1.2</v>
      </c>
      <c r="BC15" s="47">
        <v>0</v>
      </c>
      <c r="BD15" s="47"/>
      <c r="BE15" s="47"/>
      <c r="BF15" s="47"/>
      <c r="BG15" s="47"/>
      <c r="BH15" s="47" t="str">
        <f t="shared" si="1"/>
        <v/>
      </c>
      <c r="BI15" s="47" t="s">
        <v>334</v>
      </c>
      <c r="BJ15" s="47">
        <v>1.2</v>
      </c>
      <c r="BK15" s="47">
        <v>0</v>
      </c>
    </row>
    <row r="16" spans="1:63" ht="15.6" x14ac:dyDescent="0.3">
      <c r="A16" s="165"/>
      <c r="B16" s="197" t="str">
        <f>IF('Cow Record'!A16="","",'Cow Record'!A16)</f>
        <v/>
      </c>
      <c r="C16" s="198" t="str">
        <f>IF('Cow Record'!B16="","",'Cow Record'!B16)</f>
        <v/>
      </c>
      <c r="D16" s="313" t="str">
        <f>IF('Cow Record'!D16="","",'Cow Record'!D16)</f>
        <v/>
      </c>
      <c r="E16" s="313"/>
      <c r="F16" s="165"/>
      <c r="G16" s="201" t="str">
        <f>IF('Cow Record'!G16="","",'Cow Record'!G16)</f>
        <v/>
      </c>
      <c r="H16" s="166"/>
      <c r="I16" s="166"/>
      <c r="J16" s="166"/>
      <c r="K16" s="169"/>
      <c r="L16" s="214">
        <v>50</v>
      </c>
      <c r="M16" s="168" t="str">
        <f t="shared" si="4"/>
        <v/>
      </c>
      <c r="N16" s="165"/>
      <c r="O16" s="169"/>
      <c r="P16" s="189" t="str">
        <f t="shared" si="7"/>
        <v/>
      </c>
      <c r="Q16" s="189" t="str">
        <f t="shared" si="8"/>
        <v/>
      </c>
      <c r="R16" s="189" t="str">
        <f t="shared" si="9"/>
        <v/>
      </c>
      <c r="S16" s="190" t="str">
        <f t="shared" si="6"/>
        <v/>
      </c>
      <c r="T16" s="249"/>
      <c r="U16" s="249"/>
      <c r="V16" s="249"/>
      <c r="W16" s="249"/>
      <c r="X16" s="249"/>
      <c r="Y16" s="249"/>
      <c r="Z16" s="244"/>
      <c r="AA16" s="9" t="s">
        <v>33</v>
      </c>
      <c r="AB16" s="23">
        <f>MIN(R6:R206)</f>
        <v>0.61631944444444442</v>
      </c>
      <c r="AD16" s="32">
        <f>MIN(S6:S206)</f>
        <v>0.24038461538461539</v>
      </c>
      <c r="AG16" t="s">
        <v>55</v>
      </c>
      <c r="AH16" t="s">
        <v>56</v>
      </c>
      <c r="AK16" s="225" t="str">
        <f t="shared" si="2"/>
        <v/>
      </c>
      <c r="AL16" s="225" t="s">
        <v>335</v>
      </c>
      <c r="AM16" s="224">
        <v>1.3</v>
      </c>
      <c r="AN16" s="1">
        <v>0</v>
      </c>
      <c r="AO16" s="1"/>
      <c r="AP16" s="1"/>
      <c r="AR16" s="225" t="str">
        <f t="shared" si="3"/>
        <v/>
      </c>
      <c r="AS16" s="228" t="s">
        <v>348</v>
      </c>
      <c r="AT16" s="47"/>
      <c r="AU16" s="47">
        <v>0</v>
      </c>
      <c r="AV16" s="47"/>
      <c r="AW16" s="47"/>
      <c r="AX16" s="47"/>
      <c r="AZ16" s="1" t="str">
        <f t="shared" si="0"/>
        <v/>
      </c>
      <c r="BA16" s="1" t="s">
        <v>335</v>
      </c>
      <c r="BB16" s="224">
        <v>1.3</v>
      </c>
      <c r="BC16" s="1">
        <v>0</v>
      </c>
      <c r="BH16" s="1" t="str">
        <f t="shared" si="1"/>
        <v/>
      </c>
      <c r="BI16" s="1" t="s">
        <v>335</v>
      </c>
      <c r="BJ16" s="224">
        <v>1.3</v>
      </c>
      <c r="BK16" s="1">
        <v>1</v>
      </c>
    </row>
    <row r="17" spans="1:63" s="44" customFormat="1" ht="15.6" x14ac:dyDescent="0.3">
      <c r="A17" s="171"/>
      <c r="B17" s="172" t="str">
        <f>IF('Cow Record'!A17="","",'Cow Record'!A17)</f>
        <v/>
      </c>
      <c r="C17" s="174" t="str">
        <f>IF('Cow Record'!B17="","",'Cow Record'!B17)</f>
        <v/>
      </c>
      <c r="D17" s="312" t="str">
        <f>IF('Cow Record'!D17="","",'Cow Record'!D17)</f>
        <v/>
      </c>
      <c r="E17" s="312"/>
      <c r="F17" s="171"/>
      <c r="G17" s="191" t="str">
        <f>IF('Cow Record'!G17="","",'Cow Record'!G17)</f>
        <v/>
      </c>
      <c r="H17" s="172"/>
      <c r="I17" s="172"/>
      <c r="J17" s="172"/>
      <c r="K17" s="175"/>
      <c r="L17" s="215">
        <v>50</v>
      </c>
      <c r="M17" s="174" t="str">
        <f t="shared" si="4"/>
        <v/>
      </c>
      <c r="N17" s="171"/>
      <c r="O17" s="175"/>
      <c r="P17" s="242" t="str">
        <f t="shared" si="7"/>
        <v/>
      </c>
      <c r="Q17" s="242" t="str">
        <f t="shared" si="8"/>
        <v/>
      </c>
      <c r="R17" s="192" t="str">
        <f t="shared" si="9"/>
        <v/>
      </c>
      <c r="S17" s="193" t="str">
        <f t="shared" si="6"/>
        <v/>
      </c>
      <c r="T17" s="250"/>
      <c r="U17" s="250"/>
      <c r="V17" s="250"/>
      <c r="W17" s="250"/>
      <c r="X17" s="250"/>
      <c r="Y17" s="250"/>
      <c r="Z17" s="245"/>
      <c r="AA17" s="42" t="s">
        <v>36</v>
      </c>
      <c r="AB17" s="67">
        <f>MAX(R6:R206)</f>
        <v>1.2331460674157304</v>
      </c>
      <c r="AD17" s="69">
        <f>MAX(S6:S206)</f>
        <v>0.5</v>
      </c>
      <c r="AG17" s="44" t="s">
        <v>57</v>
      </c>
      <c r="AH17" s="44" t="s">
        <v>16</v>
      </c>
      <c r="AK17" s="227" t="str">
        <f t="shared" si="2"/>
        <v/>
      </c>
      <c r="AL17" s="232" t="s">
        <v>336</v>
      </c>
      <c r="AM17" s="47">
        <v>1.4</v>
      </c>
      <c r="AN17" s="47">
        <v>0</v>
      </c>
      <c r="AO17" s="47"/>
      <c r="AP17" s="47"/>
      <c r="AR17" s="227" t="str">
        <f t="shared" si="3"/>
        <v/>
      </c>
      <c r="AS17" s="48"/>
      <c r="AT17" s="47"/>
      <c r="AU17" s="47"/>
      <c r="AV17" s="47"/>
      <c r="AW17" s="47"/>
      <c r="AX17" s="47"/>
      <c r="AZ17" s="47" t="str">
        <f t="shared" si="0"/>
        <v/>
      </c>
      <c r="BA17" s="47" t="s">
        <v>336</v>
      </c>
      <c r="BB17" s="47">
        <v>1.4</v>
      </c>
      <c r="BC17" s="47">
        <v>0</v>
      </c>
      <c r="BD17" s="47"/>
      <c r="BE17" s="47"/>
      <c r="BF17" s="47"/>
      <c r="BG17" s="47"/>
      <c r="BH17" s="47" t="str">
        <f t="shared" si="1"/>
        <v/>
      </c>
      <c r="BI17" s="47" t="s">
        <v>336</v>
      </c>
      <c r="BJ17" s="47">
        <v>1.4</v>
      </c>
      <c r="BK17" s="47">
        <v>0</v>
      </c>
    </row>
    <row r="18" spans="1:63" ht="15.6" x14ac:dyDescent="0.25">
      <c r="A18" s="165"/>
      <c r="B18" s="197" t="str">
        <f>IF('Cow Record'!A18="","",'Cow Record'!A18)</f>
        <v/>
      </c>
      <c r="C18" s="198" t="str">
        <f>IF('Cow Record'!B18="","",'Cow Record'!B18)</f>
        <v/>
      </c>
      <c r="D18" s="313" t="str">
        <f>IF('Cow Record'!D18="","",'Cow Record'!D18)</f>
        <v/>
      </c>
      <c r="E18" s="313"/>
      <c r="F18" s="165"/>
      <c r="G18" s="201" t="str">
        <f>IF('Cow Record'!G18="","",'Cow Record'!G18)</f>
        <v/>
      </c>
      <c r="H18" s="166"/>
      <c r="I18" s="166"/>
      <c r="J18" s="166"/>
      <c r="K18" s="169"/>
      <c r="L18" s="214">
        <v>50</v>
      </c>
      <c r="M18" s="168" t="str">
        <f t="shared" si="4"/>
        <v/>
      </c>
      <c r="N18" s="165"/>
      <c r="O18" s="169"/>
      <c r="P18" s="189" t="str">
        <f t="shared" si="7"/>
        <v/>
      </c>
      <c r="Q18" s="189" t="str">
        <f t="shared" si="8"/>
        <v/>
      </c>
      <c r="R18" s="189" t="str">
        <f t="shared" si="9"/>
        <v/>
      </c>
      <c r="S18" s="190" t="str">
        <f t="shared" si="6"/>
        <v/>
      </c>
      <c r="T18" s="249"/>
      <c r="U18" s="249"/>
      <c r="V18" s="249"/>
      <c r="W18" s="249"/>
      <c r="X18" s="249"/>
      <c r="Y18" s="249"/>
      <c r="Z18" s="244"/>
      <c r="AG18" t="s">
        <v>58</v>
      </c>
      <c r="AH18" t="s">
        <v>59</v>
      </c>
      <c r="AK18" s="225" t="str">
        <f t="shared" si="2"/>
        <v/>
      </c>
      <c r="AL18" s="225" t="s">
        <v>337</v>
      </c>
      <c r="AM18" s="224">
        <v>1.5</v>
      </c>
      <c r="AN18" s="1">
        <v>0</v>
      </c>
      <c r="AO18" s="1"/>
      <c r="AP18" s="1"/>
      <c r="AR18" s="225" t="str">
        <f t="shared" si="3"/>
        <v/>
      </c>
      <c r="AS18" s="228"/>
      <c r="AZ18" s="1" t="str">
        <f t="shared" si="0"/>
        <v/>
      </c>
      <c r="BA18" s="1" t="s">
        <v>337</v>
      </c>
      <c r="BB18" s="224">
        <v>1.5</v>
      </c>
      <c r="BC18" s="1">
        <v>1</v>
      </c>
      <c r="BH18" s="1" t="str">
        <f t="shared" si="1"/>
        <v/>
      </c>
      <c r="BI18" s="1" t="s">
        <v>337</v>
      </c>
      <c r="BJ18" s="224">
        <v>1.5</v>
      </c>
      <c r="BK18" s="1">
        <v>0</v>
      </c>
    </row>
    <row r="19" spans="1:63" s="44" customFormat="1" ht="15.6" x14ac:dyDescent="0.3">
      <c r="A19" s="171"/>
      <c r="B19" s="172" t="str">
        <f>IF('Cow Record'!A19="","",'Cow Record'!A19)</f>
        <v/>
      </c>
      <c r="C19" s="174" t="str">
        <f>IF('Cow Record'!B19="","",'Cow Record'!B19)</f>
        <v/>
      </c>
      <c r="D19" s="312" t="str">
        <f>IF('Cow Record'!D19="","",'Cow Record'!D19)</f>
        <v/>
      </c>
      <c r="E19" s="312"/>
      <c r="F19" s="171"/>
      <c r="G19" s="191" t="str">
        <f>IF('Cow Record'!G19="","",'Cow Record'!G19)</f>
        <v/>
      </c>
      <c r="H19" s="172"/>
      <c r="I19" s="172"/>
      <c r="J19" s="172"/>
      <c r="K19" s="175"/>
      <c r="L19" s="215">
        <v>50</v>
      </c>
      <c r="M19" s="174" t="str">
        <f t="shared" si="4"/>
        <v/>
      </c>
      <c r="N19" s="171"/>
      <c r="O19" s="175"/>
      <c r="P19" s="242" t="str">
        <f t="shared" si="7"/>
        <v/>
      </c>
      <c r="Q19" s="242" t="str">
        <f t="shared" si="8"/>
        <v/>
      </c>
      <c r="R19" s="192" t="str">
        <f t="shared" si="9"/>
        <v/>
      </c>
      <c r="S19" s="193" t="str">
        <f t="shared" si="6"/>
        <v/>
      </c>
      <c r="T19" s="250"/>
      <c r="U19" s="250"/>
      <c r="V19" s="250"/>
      <c r="W19" s="250"/>
      <c r="X19" s="250"/>
      <c r="Y19" s="250"/>
      <c r="Z19" s="245"/>
      <c r="AA19" s="44" t="s">
        <v>25</v>
      </c>
      <c r="AG19" s="44" t="s">
        <v>60</v>
      </c>
      <c r="AH19" s="44" t="s">
        <v>61</v>
      </c>
      <c r="AK19" s="227" t="str">
        <f t="shared" si="2"/>
        <v/>
      </c>
      <c r="AL19" s="232" t="s">
        <v>338</v>
      </c>
      <c r="AN19" s="47">
        <v>0</v>
      </c>
      <c r="AO19" s="47"/>
      <c r="AP19" s="47"/>
      <c r="AR19" s="227" t="str">
        <f t="shared" si="3"/>
        <v/>
      </c>
      <c r="AS19" s="48"/>
      <c r="AT19" s="47"/>
      <c r="AU19" s="47"/>
      <c r="AV19" s="47"/>
      <c r="AW19" s="47"/>
      <c r="AX19" s="47"/>
      <c r="AZ19" s="47" t="str">
        <f t="shared" si="0"/>
        <v/>
      </c>
      <c r="BA19" s="47" t="s">
        <v>338</v>
      </c>
      <c r="BB19" s="47"/>
      <c r="BC19" s="47">
        <v>0</v>
      </c>
      <c r="BD19" s="47"/>
      <c r="BE19" s="47"/>
      <c r="BF19" s="47"/>
      <c r="BG19" s="47"/>
      <c r="BH19" s="47" t="str">
        <f t="shared" si="1"/>
        <v/>
      </c>
      <c r="BI19" s="47" t="s">
        <v>338</v>
      </c>
      <c r="BJ19" s="47"/>
      <c r="BK19" s="47">
        <v>0</v>
      </c>
    </row>
    <row r="20" spans="1:63" ht="15.6" x14ac:dyDescent="0.25">
      <c r="A20" s="165"/>
      <c r="B20" s="197" t="str">
        <f>IF('Cow Record'!A20="","",'Cow Record'!A20)</f>
        <v/>
      </c>
      <c r="C20" s="198" t="str">
        <f>IF('Cow Record'!B20="","",'Cow Record'!B20)</f>
        <v/>
      </c>
      <c r="D20" s="313" t="str">
        <f>IF('Cow Record'!D20="","",'Cow Record'!D20)</f>
        <v/>
      </c>
      <c r="E20" s="313"/>
      <c r="F20" s="165"/>
      <c r="G20" s="201" t="str">
        <f>IF('Cow Record'!G20="","",'Cow Record'!G20)</f>
        <v/>
      </c>
      <c r="H20" s="166"/>
      <c r="I20" s="166"/>
      <c r="J20" s="166"/>
      <c r="K20" s="169"/>
      <c r="L20" s="214">
        <v>50</v>
      </c>
      <c r="M20" s="168" t="str">
        <f t="shared" si="4"/>
        <v/>
      </c>
      <c r="N20" s="165"/>
      <c r="O20" s="169"/>
      <c r="P20" s="189" t="str">
        <f t="shared" si="7"/>
        <v/>
      </c>
      <c r="Q20" s="189" t="str">
        <f t="shared" si="8"/>
        <v/>
      </c>
      <c r="R20" s="189" t="str">
        <f t="shared" si="9"/>
        <v/>
      </c>
      <c r="S20" s="190" t="str">
        <f t="shared" si="6"/>
        <v/>
      </c>
      <c r="T20" s="249"/>
      <c r="U20" s="249"/>
      <c r="V20" s="249"/>
      <c r="W20" s="249"/>
      <c r="X20" s="249"/>
      <c r="Y20" s="249"/>
      <c r="Z20" s="244"/>
      <c r="AA20" s="9" t="s">
        <v>280</v>
      </c>
      <c r="AB20" t="s">
        <v>281</v>
      </c>
      <c r="AC20" t="s">
        <v>280</v>
      </c>
      <c r="AD20" t="s">
        <v>281</v>
      </c>
      <c r="AG20" t="s">
        <v>62</v>
      </c>
      <c r="AH20" t="s">
        <v>18</v>
      </c>
      <c r="AK20" s="225" t="str">
        <f t="shared" si="2"/>
        <v/>
      </c>
      <c r="AR20" s="225" t="str">
        <f t="shared" si="3"/>
        <v/>
      </c>
      <c r="AS20" s="228"/>
      <c r="AZ20" s="1" t="str">
        <f t="shared" si="0"/>
        <v/>
      </c>
      <c r="BH20" s="1" t="str">
        <f t="shared" si="1"/>
        <v/>
      </c>
    </row>
    <row r="21" spans="1:63" s="44" customFormat="1" ht="15.6" x14ac:dyDescent="0.3">
      <c r="A21" s="171"/>
      <c r="B21" s="172" t="str">
        <f>IF('Cow Record'!A21="","",'Cow Record'!A21)</f>
        <v/>
      </c>
      <c r="C21" s="174" t="str">
        <f>IF('Cow Record'!B21="","",'Cow Record'!B21)</f>
        <v/>
      </c>
      <c r="D21" s="312" t="str">
        <f>IF('Cow Record'!D21="","",'Cow Record'!D21)</f>
        <v/>
      </c>
      <c r="E21" s="312"/>
      <c r="F21" s="171"/>
      <c r="G21" s="191" t="str">
        <f>IF('Cow Record'!G21="","",'Cow Record'!G21)</f>
        <v/>
      </c>
      <c r="H21" s="172"/>
      <c r="I21" s="172"/>
      <c r="J21" s="172"/>
      <c r="K21" s="175"/>
      <c r="L21" s="215">
        <v>50</v>
      </c>
      <c r="M21" s="174" t="str">
        <f t="shared" si="4"/>
        <v/>
      </c>
      <c r="N21" s="171"/>
      <c r="O21" s="175"/>
      <c r="P21" s="242" t="str">
        <f t="shared" si="7"/>
        <v/>
      </c>
      <c r="Q21" s="242" t="str">
        <f t="shared" si="8"/>
        <v/>
      </c>
      <c r="R21" s="192" t="str">
        <f t="shared" si="9"/>
        <v/>
      </c>
      <c r="S21" s="193" t="str">
        <f t="shared" si="6"/>
        <v/>
      </c>
      <c r="T21" s="250"/>
      <c r="U21" s="250"/>
      <c r="V21" s="250"/>
      <c r="W21" s="250"/>
      <c r="X21" s="250"/>
      <c r="Y21" s="250"/>
      <c r="Z21" s="245"/>
      <c r="AA21" s="44" t="s">
        <v>16</v>
      </c>
      <c r="AB21" s="47" t="str">
        <f>IF($O$1="Grade_Enhanced","",COUNTIFS($O$6:$O$206,"="&amp;$AA21))</f>
        <v/>
      </c>
      <c r="AC21" s="44" t="s">
        <v>17</v>
      </c>
      <c r="AD21" s="47">
        <f>IF($O$1="Grade_Std","",COUNTIFS($O$6:$O$206,"="&amp;$AC21))</f>
        <v>3</v>
      </c>
      <c r="AG21" s="44" t="s">
        <v>63</v>
      </c>
      <c r="AH21" s="44" t="s">
        <v>64</v>
      </c>
      <c r="AK21" s="227" t="str">
        <f t="shared" si="2"/>
        <v/>
      </c>
      <c r="AL21" s="227"/>
      <c r="AN21" s="47"/>
      <c r="AO21" s="47"/>
      <c r="AP21" s="47"/>
      <c r="AQ21" s="47"/>
      <c r="AR21" s="227" t="str">
        <f t="shared" si="3"/>
        <v/>
      </c>
      <c r="AS21" s="48"/>
      <c r="AT21" s="47"/>
      <c r="AU21" s="47"/>
      <c r="AV21" s="47"/>
      <c r="AW21" s="47"/>
      <c r="AX21" s="47"/>
      <c r="AZ21" s="47" t="str">
        <f t="shared" si="0"/>
        <v/>
      </c>
      <c r="BA21" s="47"/>
      <c r="BB21" s="47"/>
      <c r="BC21" s="47"/>
      <c r="BD21" s="47"/>
      <c r="BE21" s="47"/>
      <c r="BF21" s="47"/>
      <c r="BG21" s="47"/>
      <c r="BH21" s="47" t="str">
        <f t="shared" si="1"/>
        <v/>
      </c>
      <c r="BI21" s="47"/>
      <c r="BJ21" s="47"/>
      <c r="BK21" s="47"/>
    </row>
    <row r="22" spans="1:63" ht="15.6" x14ac:dyDescent="0.25">
      <c r="A22" s="165"/>
      <c r="B22" s="197" t="str">
        <f>IF('Cow Record'!A22="","",'Cow Record'!A22)</f>
        <v/>
      </c>
      <c r="C22" s="198" t="str">
        <f>IF('Cow Record'!B22="","",'Cow Record'!B22)</f>
        <v/>
      </c>
      <c r="D22" s="313" t="str">
        <f>IF('Cow Record'!D22="","",'Cow Record'!D22)</f>
        <v/>
      </c>
      <c r="E22" s="313"/>
      <c r="F22" s="165"/>
      <c r="G22" s="201" t="str">
        <f>IF('Cow Record'!G22="","",'Cow Record'!G22)</f>
        <v/>
      </c>
      <c r="H22" s="166"/>
      <c r="I22" s="166"/>
      <c r="J22" s="166"/>
      <c r="K22" s="169"/>
      <c r="L22" s="214">
        <v>50</v>
      </c>
      <c r="M22" s="168" t="str">
        <f t="shared" si="4"/>
        <v/>
      </c>
      <c r="N22" s="165"/>
      <c r="O22" s="169"/>
      <c r="P22" s="189" t="str">
        <f t="shared" si="7"/>
        <v/>
      </c>
      <c r="Q22" s="189" t="str">
        <f t="shared" si="8"/>
        <v/>
      </c>
      <c r="R22" s="189" t="str">
        <f t="shared" si="9"/>
        <v/>
      </c>
      <c r="S22" s="190" t="str">
        <f t="shared" si="6"/>
        <v/>
      </c>
      <c r="T22" s="249"/>
      <c r="U22" s="249"/>
      <c r="V22" s="249"/>
      <c r="W22" s="249"/>
      <c r="X22" s="249"/>
      <c r="Y22" s="249"/>
      <c r="Z22" s="244"/>
      <c r="AA22" t="s">
        <v>18</v>
      </c>
      <c r="AB22" s="1" t="str">
        <f t="shared" ref="AB22:AB69" si="10">IF($O$1="Grade_Enhanced","",COUNTIFS($O$6:$O$206,"="&amp;$AA22))</f>
        <v/>
      </c>
      <c r="AC22" t="s">
        <v>19</v>
      </c>
      <c r="AD22" s="1">
        <f t="shared" ref="AD22:AD85" si="11">IF($O$1="Grade_Std","",COUNTIFS($O$6:$O$206,"="&amp;$AC22))</f>
        <v>0</v>
      </c>
      <c r="AG22" t="s">
        <v>65</v>
      </c>
      <c r="AH22" t="s">
        <v>66</v>
      </c>
      <c r="AI22" s="4"/>
      <c r="AK22" s="225" t="str">
        <f t="shared" si="2"/>
        <v/>
      </c>
      <c r="AR22" s="225" t="str">
        <f t="shared" si="3"/>
        <v/>
      </c>
      <c r="AS22" s="228"/>
      <c r="AZ22" s="1" t="str">
        <f t="shared" si="0"/>
        <v/>
      </c>
      <c r="BH22" s="1" t="str">
        <f t="shared" si="1"/>
        <v/>
      </c>
    </row>
    <row r="23" spans="1:63" s="44" customFormat="1" ht="15.6" x14ac:dyDescent="0.3">
      <c r="A23" s="171"/>
      <c r="B23" s="172" t="str">
        <f>IF('Cow Record'!A23="","",'Cow Record'!A23)</f>
        <v/>
      </c>
      <c r="C23" s="174" t="str">
        <f>IF('Cow Record'!B23="","",'Cow Record'!B23)</f>
        <v/>
      </c>
      <c r="D23" s="312" t="str">
        <f>IF('Cow Record'!D23="","",'Cow Record'!D23)</f>
        <v/>
      </c>
      <c r="E23" s="312"/>
      <c r="F23" s="171"/>
      <c r="G23" s="191" t="str">
        <f>IF('Cow Record'!G23="","",'Cow Record'!G23)</f>
        <v/>
      </c>
      <c r="H23" s="172"/>
      <c r="I23" s="172"/>
      <c r="J23" s="172"/>
      <c r="K23" s="175"/>
      <c r="L23" s="215">
        <v>50</v>
      </c>
      <c r="M23" s="174" t="str">
        <f t="shared" si="4"/>
        <v/>
      </c>
      <c r="N23" s="171"/>
      <c r="O23" s="175"/>
      <c r="P23" s="242" t="str">
        <f t="shared" si="7"/>
        <v/>
      </c>
      <c r="Q23" s="242" t="str">
        <f t="shared" si="8"/>
        <v/>
      </c>
      <c r="R23" s="192" t="str">
        <f t="shared" si="9"/>
        <v/>
      </c>
      <c r="S23" s="193" t="str">
        <f t="shared" si="6"/>
        <v/>
      </c>
      <c r="T23" s="250"/>
      <c r="U23" s="250"/>
      <c r="V23" s="250"/>
      <c r="W23" s="250"/>
      <c r="X23" s="250"/>
      <c r="Y23" s="250"/>
      <c r="Z23" s="245"/>
      <c r="AA23" s="44" t="s">
        <v>28</v>
      </c>
      <c r="AB23" s="47" t="str">
        <f t="shared" si="10"/>
        <v/>
      </c>
      <c r="AC23" s="44" t="s">
        <v>29</v>
      </c>
      <c r="AD23" s="47">
        <f t="shared" si="11"/>
        <v>0</v>
      </c>
      <c r="AG23" s="44" t="s">
        <v>67</v>
      </c>
      <c r="AH23" s="44" t="s">
        <v>28</v>
      </c>
      <c r="AK23" s="227" t="str">
        <f t="shared" si="2"/>
        <v/>
      </c>
      <c r="AL23" s="227"/>
      <c r="AN23" s="47"/>
      <c r="AO23" s="47"/>
      <c r="AP23" s="47"/>
      <c r="AQ23" s="47"/>
      <c r="AR23" s="227" t="str">
        <f t="shared" si="3"/>
        <v/>
      </c>
      <c r="AS23" s="48"/>
      <c r="AT23" s="47"/>
      <c r="AU23" s="47"/>
      <c r="AV23" s="47"/>
      <c r="AW23" s="47"/>
      <c r="AX23" s="47"/>
      <c r="AZ23" s="47" t="str">
        <f t="shared" si="0"/>
        <v/>
      </c>
      <c r="BA23" s="47"/>
      <c r="BB23" s="47"/>
      <c r="BC23" s="47"/>
      <c r="BD23" s="47"/>
      <c r="BE23" s="47"/>
      <c r="BF23" s="47"/>
      <c r="BG23" s="47"/>
      <c r="BH23" s="47" t="str">
        <f t="shared" si="1"/>
        <v/>
      </c>
      <c r="BI23" s="47"/>
      <c r="BJ23" s="47"/>
      <c r="BK23" s="47"/>
    </row>
    <row r="24" spans="1:63" ht="15.6" x14ac:dyDescent="0.25">
      <c r="A24" s="165"/>
      <c r="B24" s="197" t="str">
        <f>IF('Cow Record'!A24="","",'Cow Record'!A24)</f>
        <v/>
      </c>
      <c r="C24" s="198" t="str">
        <f>IF('Cow Record'!B24="","",'Cow Record'!B24)</f>
        <v/>
      </c>
      <c r="D24" s="313" t="str">
        <f>IF('Cow Record'!D24="","",'Cow Record'!D24)</f>
        <v/>
      </c>
      <c r="E24" s="313"/>
      <c r="F24" s="165"/>
      <c r="G24" s="201" t="str">
        <f>IF('Cow Record'!G24="","",'Cow Record'!G24)</f>
        <v/>
      </c>
      <c r="H24" s="166"/>
      <c r="I24" s="166"/>
      <c r="J24" s="166"/>
      <c r="K24" s="169"/>
      <c r="L24" s="214">
        <v>50</v>
      </c>
      <c r="M24" s="168" t="str">
        <f t="shared" si="4"/>
        <v/>
      </c>
      <c r="N24" s="165"/>
      <c r="O24" s="169"/>
      <c r="P24" s="189" t="str">
        <f t="shared" si="7"/>
        <v/>
      </c>
      <c r="Q24" s="189" t="str">
        <f t="shared" si="8"/>
        <v/>
      </c>
      <c r="R24" s="189" t="str">
        <f t="shared" si="9"/>
        <v/>
      </c>
      <c r="S24" s="190" t="str">
        <f t="shared" si="6"/>
        <v/>
      </c>
      <c r="T24" s="249"/>
      <c r="U24" s="249"/>
      <c r="V24" s="249"/>
      <c r="W24" s="249"/>
      <c r="X24" s="249"/>
      <c r="Y24" s="249"/>
      <c r="Z24" s="244"/>
      <c r="AA24" s="4" t="s">
        <v>31</v>
      </c>
      <c r="AB24" s="1" t="str">
        <f t="shared" si="10"/>
        <v/>
      </c>
      <c r="AC24" s="4" t="s">
        <v>32</v>
      </c>
      <c r="AD24" s="1">
        <f t="shared" si="11"/>
        <v>0</v>
      </c>
      <c r="AG24" t="s">
        <v>68</v>
      </c>
      <c r="AH24" t="s">
        <v>69</v>
      </c>
      <c r="AI24" s="4"/>
      <c r="AK24" s="225" t="str">
        <f t="shared" si="2"/>
        <v/>
      </c>
      <c r="AR24" s="225" t="str">
        <f t="shared" si="3"/>
        <v/>
      </c>
      <c r="AS24" s="228"/>
      <c r="AZ24" s="1" t="str">
        <f t="shared" si="0"/>
        <v/>
      </c>
      <c r="BH24" s="1" t="str">
        <f t="shared" si="1"/>
        <v/>
      </c>
    </row>
    <row r="25" spans="1:63" s="44" customFormat="1" ht="15.6" x14ac:dyDescent="0.3">
      <c r="A25" s="171"/>
      <c r="B25" s="172" t="str">
        <f>IF('Cow Record'!A25="","",'Cow Record'!A25)</f>
        <v/>
      </c>
      <c r="C25" s="174" t="str">
        <f>IF('Cow Record'!B25="","",'Cow Record'!B25)</f>
        <v/>
      </c>
      <c r="D25" s="312" t="str">
        <f>IF('Cow Record'!D25="","",'Cow Record'!D25)</f>
        <v/>
      </c>
      <c r="E25" s="312"/>
      <c r="F25" s="171"/>
      <c r="G25" s="191" t="str">
        <f>IF('Cow Record'!G25="","",'Cow Record'!G25)</f>
        <v/>
      </c>
      <c r="H25" s="172"/>
      <c r="I25" s="172"/>
      <c r="J25" s="172"/>
      <c r="K25" s="175"/>
      <c r="L25" s="215">
        <v>50</v>
      </c>
      <c r="M25" s="174" t="str">
        <f t="shared" si="4"/>
        <v/>
      </c>
      <c r="N25" s="171"/>
      <c r="O25" s="175"/>
      <c r="P25" s="242" t="str">
        <f t="shared" si="7"/>
        <v/>
      </c>
      <c r="Q25" s="242" t="str">
        <f t="shared" si="8"/>
        <v/>
      </c>
      <c r="R25" s="192" t="str">
        <f t="shared" si="9"/>
        <v/>
      </c>
      <c r="S25" s="193" t="str">
        <f t="shared" si="6"/>
        <v/>
      </c>
      <c r="T25" s="250"/>
      <c r="U25" s="250"/>
      <c r="V25" s="250"/>
      <c r="W25" s="250"/>
      <c r="X25" s="250"/>
      <c r="Y25" s="250"/>
      <c r="Z25" s="245"/>
      <c r="AA25" s="44" t="s">
        <v>34</v>
      </c>
      <c r="AB25" s="47" t="str">
        <f t="shared" si="10"/>
        <v/>
      </c>
      <c r="AC25" s="44" t="s">
        <v>35</v>
      </c>
      <c r="AD25" s="47">
        <f t="shared" si="11"/>
        <v>0</v>
      </c>
      <c r="AG25" s="44" t="s">
        <v>70</v>
      </c>
      <c r="AH25" s="44" t="s">
        <v>71</v>
      </c>
      <c r="AK25" s="227" t="str">
        <f t="shared" si="2"/>
        <v/>
      </c>
      <c r="AL25" s="227"/>
      <c r="AN25" s="47"/>
      <c r="AO25" s="47"/>
      <c r="AP25" s="47"/>
      <c r="AQ25" s="47"/>
      <c r="AR25" s="227" t="str">
        <f t="shared" si="3"/>
        <v/>
      </c>
      <c r="AS25" s="48"/>
      <c r="AT25" s="47"/>
      <c r="AU25" s="47"/>
      <c r="AV25" s="47"/>
      <c r="AW25" s="47"/>
      <c r="AX25" s="47"/>
      <c r="AZ25" s="47" t="str">
        <f t="shared" si="0"/>
        <v/>
      </c>
      <c r="BA25" s="47"/>
      <c r="BB25" s="47"/>
      <c r="BC25" s="47"/>
      <c r="BD25" s="47"/>
      <c r="BE25" s="47"/>
      <c r="BF25" s="47"/>
      <c r="BG25" s="47"/>
      <c r="BH25" s="47" t="str">
        <f t="shared" si="1"/>
        <v/>
      </c>
      <c r="BI25" s="47"/>
      <c r="BJ25" s="47"/>
      <c r="BK25" s="47"/>
    </row>
    <row r="26" spans="1:63" ht="15.6" x14ac:dyDescent="0.25">
      <c r="A26" s="165"/>
      <c r="B26" s="197" t="str">
        <f>IF('Cow Record'!A26="","",'Cow Record'!A26)</f>
        <v/>
      </c>
      <c r="C26" s="198" t="str">
        <f>IF('Cow Record'!B26="","",'Cow Record'!B26)</f>
        <v/>
      </c>
      <c r="D26" s="313" t="str">
        <f>IF('Cow Record'!D26="","",'Cow Record'!D26)</f>
        <v/>
      </c>
      <c r="E26" s="313"/>
      <c r="F26" s="165"/>
      <c r="G26" s="201" t="str">
        <f>IF('Cow Record'!G26="","",'Cow Record'!G26)</f>
        <v/>
      </c>
      <c r="H26" s="166"/>
      <c r="I26" s="166"/>
      <c r="J26" s="166"/>
      <c r="K26" s="169"/>
      <c r="L26" s="214">
        <v>50</v>
      </c>
      <c r="M26" s="168" t="str">
        <f t="shared" si="4"/>
        <v/>
      </c>
      <c r="N26" s="165"/>
      <c r="O26" s="169"/>
      <c r="P26" s="189" t="str">
        <f t="shared" si="7"/>
        <v/>
      </c>
      <c r="Q26" s="189" t="str">
        <f t="shared" si="8"/>
        <v/>
      </c>
      <c r="R26" s="189" t="str">
        <f t="shared" si="9"/>
        <v/>
      </c>
      <c r="S26" s="190" t="str">
        <f t="shared" si="6"/>
        <v/>
      </c>
      <c r="T26" s="249"/>
      <c r="U26" s="249"/>
      <c r="V26" s="249"/>
      <c r="W26" s="249"/>
      <c r="X26" s="249"/>
      <c r="Y26" s="249"/>
      <c r="Z26" s="244"/>
      <c r="AA26" s="4" t="s">
        <v>37</v>
      </c>
      <c r="AB26" s="1" t="str">
        <f t="shared" si="10"/>
        <v/>
      </c>
      <c r="AC26" s="4" t="s">
        <v>38</v>
      </c>
      <c r="AD26" s="1">
        <f t="shared" si="11"/>
        <v>0</v>
      </c>
      <c r="AG26" s="4" t="s">
        <v>72</v>
      </c>
      <c r="AH26" t="s">
        <v>73</v>
      </c>
      <c r="AK26" s="225" t="str">
        <f t="shared" si="2"/>
        <v/>
      </c>
      <c r="AR26" s="225" t="str">
        <f t="shared" si="3"/>
        <v/>
      </c>
      <c r="AS26" s="228"/>
      <c r="AZ26" s="1" t="str">
        <f t="shared" si="0"/>
        <v/>
      </c>
      <c r="BH26" s="1" t="str">
        <f t="shared" si="1"/>
        <v/>
      </c>
    </row>
    <row r="27" spans="1:63" s="44" customFormat="1" ht="15.6" x14ac:dyDescent="0.3">
      <c r="A27" s="171"/>
      <c r="B27" s="172" t="str">
        <f>IF('Cow Record'!A27="","",'Cow Record'!A27)</f>
        <v/>
      </c>
      <c r="C27" s="174" t="str">
        <f>IF('Cow Record'!B27="","",'Cow Record'!B27)</f>
        <v/>
      </c>
      <c r="D27" s="312" t="str">
        <f>IF('Cow Record'!D27="","",'Cow Record'!D27)</f>
        <v/>
      </c>
      <c r="E27" s="312"/>
      <c r="F27" s="171"/>
      <c r="G27" s="191" t="str">
        <f>IF('Cow Record'!G27="","",'Cow Record'!G27)</f>
        <v/>
      </c>
      <c r="H27" s="172"/>
      <c r="I27" s="172"/>
      <c r="J27" s="172"/>
      <c r="K27" s="175"/>
      <c r="L27" s="215">
        <v>50</v>
      </c>
      <c r="M27" s="174" t="str">
        <f t="shared" si="4"/>
        <v/>
      </c>
      <c r="N27" s="171"/>
      <c r="O27" s="175"/>
      <c r="P27" s="242" t="str">
        <f t="shared" si="7"/>
        <v/>
      </c>
      <c r="Q27" s="242" t="str">
        <f t="shared" si="8"/>
        <v/>
      </c>
      <c r="R27" s="192" t="str">
        <f t="shared" si="9"/>
        <v/>
      </c>
      <c r="S27" s="193" t="str">
        <f t="shared" si="6"/>
        <v/>
      </c>
      <c r="T27" s="250"/>
      <c r="U27" s="250"/>
      <c r="V27" s="250"/>
      <c r="W27" s="250"/>
      <c r="X27" s="250"/>
      <c r="Y27" s="250"/>
      <c r="Z27" s="245"/>
      <c r="AA27" s="44" t="s">
        <v>39</v>
      </c>
      <c r="AB27" s="47" t="str">
        <f t="shared" si="10"/>
        <v/>
      </c>
      <c r="AC27" s="44" t="s">
        <v>40</v>
      </c>
      <c r="AD27" s="47">
        <f t="shared" si="11"/>
        <v>0</v>
      </c>
      <c r="AG27" s="44" t="s">
        <v>74</v>
      </c>
      <c r="AH27" s="44" t="s">
        <v>75</v>
      </c>
      <c r="AK27" s="227" t="str">
        <f t="shared" si="2"/>
        <v/>
      </c>
      <c r="AL27" s="227"/>
      <c r="AN27" s="47"/>
      <c r="AO27" s="47"/>
      <c r="AP27" s="47"/>
      <c r="AQ27" s="47"/>
      <c r="AR27" s="227" t="str">
        <f t="shared" si="3"/>
        <v/>
      </c>
      <c r="AS27" s="48"/>
      <c r="AT27" s="47"/>
      <c r="AU27" s="47"/>
      <c r="AV27" s="47"/>
      <c r="AW27" s="47"/>
      <c r="AX27" s="47"/>
      <c r="AZ27" s="47" t="str">
        <f t="shared" si="0"/>
        <v/>
      </c>
      <c r="BA27" s="47"/>
      <c r="BB27" s="47"/>
      <c r="BC27" s="47"/>
      <c r="BD27" s="47"/>
      <c r="BE27" s="47"/>
      <c r="BF27" s="47"/>
      <c r="BG27" s="47"/>
      <c r="BH27" s="47" t="str">
        <f t="shared" si="1"/>
        <v/>
      </c>
      <c r="BI27" s="47"/>
      <c r="BJ27" s="47"/>
      <c r="BK27" s="47"/>
    </row>
    <row r="28" spans="1:63" ht="15.6" x14ac:dyDescent="0.25">
      <c r="A28" s="165"/>
      <c r="B28" s="197" t="str">
        <f>IF('Cow Record'!A28="","",'Cow Record'!A28)</f>
        <v/>
      </c>
      <c r="C28" s="198" t="str">
        <f>IF('Cow Record'!B28="","",'Cow Record'!B28)</f>
        <v/>
      </c>
      <c r="D28" s="313" t="str">
        <f>IF('Cow Record'!D28="","",'Cow Record'!D28)</f>
        <v/>
      </c>
      <c r="E28" s="313"/>
      <c r="F28" s="165"/>
      <c r="G28" s="201" t="str">
        <f>IF('Cow Record'!G28="","",'Cow Record'!G28)</f>
        <v/>
      </c>
      <c r="H28" s="166"/>
      <c r="I28" s="166"/>
      <c r="J28" s="166"/>
      <c r="K28" s="169"/>
      <c r="L28" s="214">
        <v>50</v>
      </c>
      <c r="M28" s="168" t="str">
        <f t="shared" si="4"/>
        <v/>
      </c>
      <c r="N28" s="165"/>
      <c r="O28" s="169"/>
      <c r="P28" s="189" t="str">
        <f t="shared" si="7"/>
        <v/>
      </c>
      <c r="Q28" s="189" t="str">
        <f t="shared" si="8"/>
        <v/>
      </c>
      <c r="R28" s="189" t="str">
        <f t="shared" si="9"/>
        <v/>
      </c>
      <c r="S28" s="190" t="str">
        <f t="shared" si="6"/>
        <v/>
      </c>
      <c r="T28" s="249"/>
      <c r="U28" s="249"/>
      <c r="V28" s="249"/>
      <c r="W28" s="249"/>
      <c r="X28" s="249"/>
      <c r="Y28" s="249"/>
      <c r="Z28" s="244"/>
      <c r="AA28" t="s">
        <v>41</v>
      </c>
      <c r="AB28" s="1" t="str">
        <f t="shared" si="10"/>
        <v/>
      </c>
      <c r="AC28" s="4" t="s">
        <v>42</v>
      </c>
      <c r="AD28" s="1">
        <f t="shared" si="11"/>
        <v>0</v>
      </c>
      <c r="AG28" s="4" t="s">
        <v>76</v>
      </c>
      <c r="AH28" t="s">
        <v>77</v>
      </c>
      <c r="AK28" s="225" t="str">
        <f t="shared" si="2"/>
        <v/>
      </c>
      <c r="AR28" s="225" t="str">
        <f t="shared" si="3"/>
        <v/>
      </c>
      <c r="AS28" s="228"/>
      <c r="AZ28" s="1" t="str">
        <f t="shared" si="0"/>
        <v/>
      </c>
      <c r="BH28" s="1" t="str">
        <f t="shared" si="1"/>
        <v/>
      </c>
    </row>
    <row r="29" spans="1:63" s="44" customFormat="1" ht="15.6" x14ac:dyDescent="0.3">
      <c r="A29" s="171"/>
      <c r="B29" s="172" t="str">
        <f>IF('Cow Record'!A29="","",'Cow Record'!A29)</f>
        <v/>
      </c>
      <c r="C29" s="174" t="str">
        <f>IF('Cow Record'!B29="","",'Cow Record'!B29)</f>
        <v/>
      </c>
      <c r="D29" s="312" t="str">
        <f>IF('Cow Record'!D29="","",'Cow Record'!D29)</f>
        <v/>
      </c>
      <c r="E29" s="312"/>
      <c r="F29" s="171"/>
      <c r="G29" s="191" t="str">
        <f>IF('Cow Record'!G29="","",'Cow Record'!G29)</f>
        <v/>
      </c>
      <c r="H29" s="172"/>
      <c r="I29" s="172"/>
      <c r="J29" s="172"/>
      <c r="K29" s="175"/>
      <c r="L29" s="215">
        <v>50</v>
      </c>
      <c r="M29" s="174" t="str">
        <f t="shared" si="4"/>
        <v/>
      </c>
      <c r="N29" s="171"/>
      <c r="O29" s="175"/>
      <c r="P29" s="242" t="str">
        <f t="shared" si="7"/>
        <v/>
      </c>
      <c r="Q29" s="242" t="str">
        <f t="shared" si="8"/>
        <v/>
      </c>
      <c r="R29" s="192" t="str">
        <f t="shared" si="9"/>
        <v/>
      </c>
      <c r="S29" s="193" t="str">
        <f t="shared" si="6"/>
        <v/>
      </c>
      <c r="T29" s="250"/>
      <c r="U29" s="250"/>
      <c r="V29" s="250"/>
      <c r="W29" s="250"/>
      <c r="X29" s="250"/>
      <c r="Y29" s="250"/>
      <c r="Z29" s="245"/>
      <c r="AA29" s="44" t="s">
        <v>43</v>
      </c>
      <c r="AB29" s="47" t="str">
        <f t="shared" si="10"/>
        <v/>
      </c>
      <c r="AC29" s="44" t="s">
        <v>44</v>
      </c>
      <c r="AD29" s="47">
        <f t="shared" si="11"/>
        <v>0</v>
      </c>
      <c r="AG29" s="44" t="s">
        <v>78</v>
      </c>
      <c r="AH29" s="44" t="s">
        <v>79</v>
      </c>
      <c r="AK29" s="227" t="str">
        <f t="shared" si="2"/>
        <v/>
      </c>
      <c r="AL29" s="227"/>
      <c r="AN29" s="47"/>
      <c r="AO29" s="47"/>
      <c r="AP29" s="47"/>
      <c r="AQ29" s="47"/>
      <c r="AR29" s="227" t="str">
        <f t="shared" si="3"/>
        <v/>
      </c>
      <c r="AS29" s="48"/>
      <c r="AT29" s="47"/>
      <c r="AU29" s="47"/>
      <c r="AV29" s="47"/>
      <c r="AW29" s="47"/>
      <c r="AX29" s="47"/>
      <c r="AZ29" s="47" t="str">
        <f t="shared" si="0"/>
        <v/>
      </c>
      <c r="BA29" s="47"/>
      <c r="BB29" s="47"/>
      <c r="BC29" s="47"/>
      <c r="BD29" s="47"/>
      <c r="BE29" s="47"/>
      <c r="BF29" s="47"/>
      <c r="BG29" s="47"/>
      <c r="BH29" s="47" t="str">
        <f t="shared" si="1"/>
        <v/>
      </c>
      <c r="BI29" s="47"/>
      <c r="BJ29" s="47"/>
      <c r="BK29" s="47"/>
    </row>
    <row r="30" spans="1:63" ht="15.6" x14ac:dyDescent="0.25">
      <c r="A30" s="165"/>
      <c r="B30" s="197" t="str">
        <f>IF('Cow Record'!A30="","",'Cow Record'!A30)</f>
        <v/>
      </c>
      <c r="C30" s="198" t="str">
        <f>IF('Cow Record'!B30="","",'Cow Record'!B30)</f>
        <v/>
      </c>
      <c r="D30" s="313" t="str">
        <f>IF('Cow Record'!D30="","",'Cow Record'!D30)</f>
        <v/>
      </c>
      <c r="E30" s="313"/>
      <c r="F30" s="165"/>
      <c r="G30" s="201" t="str">
        <f>IF('Cow Record'!G30="","",'Cow Record'!G30)</f>
        <v/>
      </c>
      <c r="H30" s="166"/>
      <c r="I30" s="166"/>
      <c r="J30" s="166"/>
      <c r="K30" s="169"/>
      <c r="L30" s="214">
        <v>50</v>
      </c>
      <c r="M30" s="168" t="str">
        <f t="shared" si="4"/>
        <v/>
      </c>
      <c r="N30" s="165"/>
      <c r="O30" s="169"/>
      <c r="P30" s="189" t="str">
        <f t="shared" si="7"/>
        <v/>
      </c>
      <c r="Q30" s="189" t="str">
        <f t="shared" si="8"/>
        <v/>
      </c>
      <c r="R30" s="189" t="str">
        <f t="shared" si="9"/>
        <v/>
      </c>
      <c r="S30" s="190" t="str">
        <f t="shared" si="6"/>
        <v/>
      </c>
      <c r="T30" s="249"/>
      <c r="U30" s="249"/>
      <c r="V30" s="249"/>
      <c r="W30" s="249"/>
      <c r="X30" s="249"/>
      <c r="Y30" s="249"/>
      <c r="Z30" s="244"/>
      <c r="AA30" t="s">
        <v>45</v>
      </c>
      <c r="AB30" s="1" t="str">
        <f t="shared" si="10"/>
        <v/>
      </c>
      <c r="AC30" s="4" t="s">
        <v>46</v>
      </c>
      <c r="AD30" s="1">
        <f t="shared" si="11"/>
        <v>0</v>
      </c>
      <c r="AG30" t="s">
        <v>80</v>
      </c>
      <c r="AH30" t="s">
        <v>81</v>
      </c>
      <c r="AK30" s="225" t="str">
        <f t="shared" si="2"/>
        <v/>
      </c>
      <c r="AR30" s="225" t="str">
        <f t="shared" si="3"/>
        <v/>
      </c>
      <c r="AS30" s="228"/>
      <c r="AZ30" s="1" t="str">
        <f t="shared" si="0"/>
        <v/>
      </c>
      <c r="BH30" s="1" t="str">
        <f t="shared" si="1"/>
        <v/>
      </c>
    </row>
    <row r="31" spans="1:63" s="44" customFormat="1" ht="15.6" x14ac:dyDescent="0.3">
      <c r="A31" s="171"/>
      <c r="B31" s="172" t="str">
        <f>IF('Cow Record'!A31="","",'Cow Record'!A31)</f>
        <v/>
      </c>
      <c r="C31" s="174" t="str">
        <f>IF('Cow Record'!B31="","",'Cow Record'!B31)</f>
        <v/>
      </c>
      <c r="D31" s="312" t="str">
        <f>IF('Cow Record'!D31="","",'Cow Record'!D31)</f>
        <v/>
      </c>
      <c r="E31" s="312"/>
      <c r="F31" s="171"/>
      <c r="G31" s="191" t="str">
        <f>IF('Cow Record'!G31="","",'Cow Record'!G31)</f>
        <v/>
      </c>
      <c r="H31" s="172"/>
      <c r="I31" s="172"/>
      <c r="J31" s="172"/>
      <c r="K31" s="175"/>
      <c r="L31" s="215">
        <v>50</v>
      </c>
      <c r="M31" s="174" t="str">
        <f t="shared" si="4"/>
        <v/>
      </c>
      <c r="N31" s="171"/>
      <c r="O31" s="175"/>
      <c r="P31" s="242" t="str">
        <f t="shared" si="7"/>
        <v/>
      </c>
      <c r="Q31" s="242" t="str">
        <f t="shared" si="8"/>
        <v/>
      </c>
      <c r="R31" s="192" t="str">
        <f t="shared" si="9"/>
        <v/>
      </c>
      <c r="S31" s="193" t="str">
        <f t="shared" si="6"/>
        <v/>
      </c>
      <c r="T31" s="250"/>
      <c r="U31" s="250"/>
      <c r="V31" s="250"/>
      <c r="W31" s="250"/>
      <c r="X31" s="250"/>
      <c r="Y31" s="250"/>
      <c r="Z31" s="245"/>
      <c r="AA31" s="44" t="s">
        <v>47</v>
      </c>
      <c r="AB31" s="47" t="str">
        <f t="shared" si="10"/>
        <v/>
      </c>
      <c r="AC31" s="44" t="s">
        <v>48</v>
      </c>
      <c r="AD31" s="47">
        <f t="shared" si="11"/>
        <v>0</v>
      </c>
      <c r="AG31" s="44" t="s">
        <v>82</v>
      </c>
      <c r="AH31" s="44" t="s">
        <v>83</v>
      </c>
      <c r="AK31" s="227" t="str">
        <f t="shared" si="2"/>
        <v/>
      </c>
      <c r="AL31" s="227"/>
      <c r="AN31" s="47"/>
      <c r="AO31" s="47"/>
      <c r="AP31" s="47"/>
      <c r="AQ31" s="47"/>
      <c r="AR31" s="227" t="str">
        <f t="shared" si="3"/>
        <v/>
      </c>
      <c r="AS31" s="48"/>
      <c r="AT31" s="47"/>
      <c r="AU31" s="47"/>
      <c r="AV31" s="47"/>
      <c r="AW31" s="47"/>
      <c r="AX31" s="47"/>
      <c r="AZ31" s="47" t="str">
        <f t="shared" si="0"/>
        <v/>
      </c>
      <c r="BA31" s="47"/>
      <c r="BB31" s="47"/>
      <c r="BC31" s="47"/>
      <c r="BD31" s="47"/>
      <c r="BE31" s="47"/>
      <c r="BF31" s="47"/>
      <c r="BG31" s="47"/>
      <c r="BH31" s="47" t="str">
        <f t="shared" si="1"/>
        <v/>
      </c>
      <c r="BI31" s="47"/>
      <c r="BJ31" s="47"/>
      <c r="BK31" s="47"/>
    </row>
    <row r="32" spans="1:63" ht="15.6" x14ac:dyDescent="0.25">
      <c r="A32" s="165"/>
      <c r="B32" s="197" t="str">
        <f>IF('Cow Record'!A32="","",'Cow Record'!A32)</f>
        <v/>
      </c>
      <c r="C32" s="198" t="str">
        <f>IF('Cow Record'!B32="","",'Cow Record'!B32)</f>
        <v/>
      </c>
      <c r="D32" s="313" t="str">
        <f>IF('Cow Record'!D32="","",'Cow Record'!D32)</f>
        <v/>
      </c>
      <c r="E32" s="313"/>
      <c r="F32" s="165"/>
      <c r="G32" s="201" t="str">
        <f>IF('Cow Record'!G32="","",'Cow Record'!G32)</f>
        <v/>
      </c>
      <c r="H32" s="166"/>
      <c r="I32" s="166"/>
      <c r="J32" s="166"/>
      <c r="K32" s="169"/>
      <c r="L32" s="214">
        <v>50</v>
      </c>
      <c r="M32" s="168" t="str">
        <f t="shared" si="4"/>
        <v/>
      </c>
      <c r="N32" s="165"/>
      <c r="O32" s="169"/>
      <c r="P32" s="189" t="str">
        <f t="shared" si="7"/>
        <v/>
      </c>
      <c r="Q32" s="189" t="str">
        <f t="shared" si="8"/>
        <v/>
      </c>
      <c r="R32" s="189" t="str">
        <f t="shared" si="9"/>
        <v/>
      </c>
      <c r="S32" s="190" t="str">
        <f t="shared" si="6"/>
        <v/>
      </c>
      <c r="T32" s="249"/>
      <c r="U32" s="249"/>
      <c r="V32" s="249"/>
      <c r="W32" s="249"/>
      <c r="X32" s="249"/>
      <c r="Y32" s="249"/>
      <c r="Z32" s="244"/>
      <c r="AA32" t="s">
        <v>49</v>
      </c>
      <c r="AB32" s="1" t="str">
        <f t="shared" si="10"/>
        <v/>
      </c>
      <c r="AC32" s="4" t="s">
        <v>50</v>
      </c>
      <c r="AD32" s="1">
        <f t="shared" si="11"/>
        <v>0</v>
      </c>
      <c r="AG32" t="s">
        <v>84</v>
      </c>
      <c r="AH32" t="s">
        <v>85</v>
      </c>
      <c r="AK32" s="225" t="str">
        <f t="shared" si="2"/>
        <v/>
      </c>
      <c r="AR32" s="225" t="str">
        <f t="shared" si="3"/>
        <v/>
      </c>
      <c r="AS32" s="228"/>
      <c r="AZ32" s="1" t="str">
        <f t="shared" si="0"/>
        <v/>
      </c>
      <c r="BH32" s="1" t="str">
        <f t="shared" si="1"/>
        <v/>
      </c>
    </row>
    <row r="33" spans="1:63" s="44" customFormat="1" ht="15.6" x14ac:dyDescent="0.3">
      <c r="A33" s="171"/>
      <c r="B33" s="172" t="str">
        <f>IF('Cow Record'!A33="","",'Cow Record'!A33)</f>
        <v/>
      </c>
      <c r="C33" s="174" t="str">
        <f>IF('Cow Record'!B33="","",'Cow Record'!B33)</f>
        <v/>
      </c>
      <c r="D33" s="312" t="str">
        <f>IF('Cow Record'!D33="","",'Cow Record'!D33)</f>
        <v/>
      </c>
      <c r="E33" s="312"/>
      <c r="F33" s="171"/>
      <c r="G33" s="191" t="str">
        <f>IF('Cow Record'!G33="","",'Cow Record'!G33)</f>
        <v/>
      </c>
      <c r="H33" s="172"/>
      <c r="I33" s="172"/>
      <c r="J33" s="172"/>
      <c r="K33" s="175"/>
      <c r="L33" s="215">
        <v>50</v>
      </c>
      <c r="M33" s="174" t="str">
        <f t="shared" si="4"/>
        <v/>
      </c>
      <c r="N33" s="171"/>
      <c r="O33" s="175"/>
      <c r="P33" s="242" t="str">
        <f t="shared" si="7"/>
        <v/>
      </c>
      <c r="Q33" s="242" t="str">
        <f t="shared" si="8"/>
        <v/>
      </c>
      <c r="R33" s="192" t="str">
        <f t="shared" si="9"/>
        <v/>
      </c>
      <c r="S33" s="193" t="str">
        <f t="shared" si="6"/>
        <v/>
      </c>
      <c r="T33" s="250"/>
      <c r="U33" s="250"/>
      <c r="V33" s="250"/>
      <c r="W33" s="250"/>
      <c r="X33" s="250"/>
      <c r="Y33" s="250"/>
      <c r="Z33" s="245"/>
      <c r="AA33" s="44" t="s">
        <v>51</v>
      </c>
      <c r="AB33" s="47" t="str">
        <f t="shared" si="10"/>
        <v/>
      </c>
      <c r="AC33" s="44" t="s">
        <v>52</v>
      </c>
      <c r="AD33" s="47">
        <f t="shared" si="11"/>
        <v>0</v>
      </c>
      <c r="AG33" s="44" t="s">
        <v>86</v>
      </c>
      <c r="AH33" s="44" t="s">
        <v>87</v>
      </c>
      <c r="AK33" s="227" t="str">
        <f t="shared" si="2"/>
        <v/>
      </c>
      <c r="AL33" s="227"/>
      <c r="AN33" s="47"/>
      <c r="AO33" s="47"/>
      <c r="AP33" s="47"/>
      <c r="AQ33" s="47"/>
      <c r="AR33" s="227" t="str">
        <f t="shared" si="3"/>
        <v/>
      </c>
      <c r="AS33" s="48"/>
      <c r="AT33" s="47"/>
      <c r="AU33" s="47"/>
      <c r="AV33" s="47"/>
      <c r="AW33" s="47"/>
      <c r="AX33" s="47"/>
      <c r="AZ33" s="47" t="str">
        <f t="shared" si="0"/>
        <v/>
      </c>
      <c r="BA33" s="47"/>
      <c r="BB33" s="47"/>
      <c r="BC33" s="47"/>
      <c r="BD33" s="47"/>
      <c r="BE33" s="47"/>
      <c r="BF33" s="47"/>
      <c r="BG33" s="47"/>
      <c r="BH33" s="47" t="str">
        <f t="shared" si="1"/>
        <v/>
      </c>
      <c r="BI33" s="47"/>
      <c r="BJ33" s="47"/>
      <c r="BK33" s="47"/>
    </row>
    <row r="34" spans="1:63" ht="15.6" x14ac:dyDescent="0.25">
      <c r="A34" s="165"/>
      <c r="B34" s="197" t="str">
        <f>IF('Cow Record'!A34="","",'Cow Record'!A34)</f>
        <v/>
      </c>
      <c r="C34" s="198" t="str">
        <f>IF('Cow Record'!B34="","",'Cow Record'!B34)</f>
        <v/>
      </c>
      <c r="D34" s="313" t="str">
        <f>IF('Cow Record'!D34="","",'Cow Record'!D34)</f>
        <v/>
      </c>
      <c r="E34" s="313"/>
      <c r="F34" s="165"/>
      <c r="G34" s="201" t="str">
        <f>IF('Cow Record'!G34="","",'Cow Record'!G34)</f>
        <v/>
      </c>
      <c r="H34" s="166"/>
      <c r="I34" s="166"/>
      <c r="J34" s="166"/>
      <c r="K34" s="169"/>
      <c r="L34" s="214">
        <v>50</v>
      </c>
      <c r="M34" s="168" t="str">
        <f t="shared" si="4"/>
        <v/>
      </c>
      <c r="N34" s="165"/>
      <c r="O34" s="169"/>
      <c r="P34" s="189" t="str">
        <f t="shared" si="7"/>
        <v/>
      </c>
      <c r="Q34" s="189" t="str">
        <f t="shared" si="8"/>
        <v/>
      </c>
      <c r="R34" s="189" t="str">
        <f t="shared" si="9"/>
        <v/>
      </c>
      <c r="S34" s="190" t="str">
        <f t="shared" si="6"/>
        <v/>
      </c>
      <c r="T34" s="249"/>
      <c r="U34" s="249"/>
      <c r="V34" s="249"/>
      <c r="W34" s="249"/>
      <c r="X34" s="249"/>
      <c r="Y34" s="249"/>
      <c r="Z34" s="244"/>
      <c r="AA34" t="s">
        <v>53</v>
      </c>
      <c r="AB34" s="1" t="str">
        <f t="shared" si="10"/>
        <v/>
      </c>
      <c r="AC34" s="4" t="s">
        <v>54</v>
      </c>
      <c r="AD34" s="1">
        <f t="shared" si="11"/>
        <v>0</v>
      </c>
      <c r="AG34" t="s">
        <v>88</v>
      </c>
      <c r="AH34" t="s">
        <v>89</v>
      </c>
      <c r="AK34" s="225" t="str">
        <f t="shared" si="2"/>
        <v/>
      </c>
      <c r="AR34" s="225" t="str">
        <f t="shared" si="3"/>
        <v/>
      </c>
      <c r="AS34" s="228"/>
      <c r="AZ34" s="1" t="str">
        <f t="shared" si="0"/>
        <v/>
      </c>
      <c r="BH34" s="1" t="str">
        <f t="shared" si="1"/>
        <v/>
      </c>
    </row>
    <row r="35" spans="1:63" s="44" customFormat="1" ht="15.6" x14ac:dyDescent="0.3">
      <c r="A35" s="171"/>
      <c r="B35" s="172" t="str">
        <f>IF('Cow Record'!A35="","",'Cow Record'!A35)</f>
        <v/>
      </c>
      <c r="C35" s="174" t="str">
        <f>IF('Cow Record'!B35="","",'Cow Record'!B35)</f>
        <v/>
      </c>
      <c r="D35" s="312" t="str">
        <f>IF('Cow Record'!D35="","",'Cow Record'!D35)</f>
        <v/>
      </c>
      <c r="E35" s="312"/>
      <c r="F35" s="171"/>
      <c r="G35" s="191" t="str">
        <f>IF('Cow Record'!G35="","",'Cow Record'!G35)</f>
        <v/>
      </c>
      <c r="H35" s="172"/>
      <c r="I35" s="172"/>
      <c r="J35" s="172"/>
      <c r="K35" s="175"/>
      <c r="L35" s="215">
        <v>50</v>
      </c>
      <c r="M35" s="174" t="str">
        <f t="shared" si="4"/>
        <v/>
      </c>
      <c r="N35" s="171"/>
      <c r="O35" s="175"/>
      <c r="P35" s="242" t="str">
        <f t="shared" si="7"/>
        <v/>
      </c>
      <c r="Q35" s="242" t="str">
        <f t="shared" si="8"/>
        <v/>
      </c>
      <c r="R35" s="192" t="str">
        <f t="shared" si="9"/>
        <v/>
      </c>
      <c r="S35" s="193" t="str">
        <f t="shared" si="6"/>
        <v/>
      </c>
      <c r="T35" s="250"/>
      <c r="U35" s="250"/>
      <c r="V35" s="250"/>
      <c r="W35" s="250"/>
      <c r="X35" s="250"/>
      <c r="Y35" s="250"/>
      <c r="Z35" s="245"/>
      <c r="AA35" s="44" t="s">
        <v>55</v>
      </c>
      <c r="AB35" s="47" t="str">
        <f t="shared" si="10"/>
        <v/>
      </c>
      <c r="AC35" s="44" t="s">
        <v>56</v>
      </c>
      <c r="AD35" s="47">
        <f t="shared" si="11"/>
        <v>0</v>
      </c>
      <c r="AG35" s="44" t="s">
        <v>90</v>
      </c>
      <c r="AH35" s="44" t="s">
        <v>91</v>
      </c>
      <c r="AK35" s="227" t="str">
        <f t="shared" si="2"/>
        <v/>
      </c>
      <c r="AL35" s="227"/>
      <c r="AN35" s="47"/>
      <c r="AO35" s="47"/>
      <c r="AP35" s="47"/>
      <c r="AQ35" s="47"/>
      <c r="AR35" s="227" t="str">
        <f t="shared" si="3"/>
        <v/>
      </c>
      <c r="AS35" s="48"/>
      <c r="AT35" s="47"/>
      <c r="AU35" s="47"/>
      <c r="AV35" s="47"/>
      <c r="AW35" s="47"/>
      <c r="AX35" s="47"/>
      <c r="AZ35" s="47" t="str">
        <f t="shared" si="0"/>
        <v/>
      </c>
      <c r="BA35" s="47"/>
      <c r="BB35" s="47"/>
      <c r="BC35" s="47"/>
      <c r="BD35" s="47"/>
      <c r="BE35" s="47"/>
      <c r="BF35" s="47"/>
      <c r="BG35" s="47"/>
      <c r="BH35" s="47" t="str">
        <f t="shared" si="1"/>
        <v/>
      </c>
      <c r="BI35" s="47"/>
      <c r="BJ35" s="47"/>
      <c r="BK35" s="47"/>
    </row>
    <row r="36" spans="1:63" ht="15.6" x14ac:dyDescent="0.25">
      <c r="A36" s="165"/>
      <c r="B36" s="197" t="str">
        <f>IF('Cow Record'!A36="","",'Cow Record'!A36)</f>
        <v/>
      </c>
      <c r="C36" s="198" t="str">
        <f>IF('Cow Record'!B36="","",'Cow Record'!B36)</f>
        <v/>
      </c>
      <c r="D36" s="313" t="str">
        <f>IF('Cow Record'!D36="","",'Cow Record'!D36)</f>
        <v/>
      </c>
      <c r="E36" s="313"/>
      <c r="F36" s="165"/>
      <c r="G36" s="201" t="str">
        <f>IF('Cow Record'!G36="","",'Cow Record'!G36)</f>
        <v/>
      </c>
      <c r="H36" s="166"/>
      <c r="I36" s="166"/>
      <c r="J36" s="166"/>
      <c r="K36" s="169"/>
      <c r="L36" s="214">
        <v>50</v>
      </c>
      <c r="M36" s="168" t="str">
        <f t="shared" si="4"/>
        <v/>
      </c>
      <c r="N36" s="165"/>
      <c r="O36" s="169"/>
      <c r="P36" s="189" t="str">
        <f t="shared" si="7"/>
        <v/>
      </c>
      <c r="Q36" s="189" t="str">
        <f t="shared" si="8"/>
        <v/>
      </c>
      <c r="R36" s="189" t="str">
        <f t="shared" si="9"/>
        <v/>
      </c>
      <c r="S36" s="190" t="str">
        <f t="shared" si="6"/>
        <v/>
      </c>
      <c r="T36" s="249"/>
      <c r="U36" s="249"/>
      <c r="V36" s="249"/>
      <c r="W36" s="249"/>
      <c r="X36" s="249"/>
      <c r="Y36" s="249"/>
      <c r="Z36" s="244"/>
      <c r="AA36" t="s">
        <v>57</v>
      </c>
      <c r="AB36" s="1" t="str">
        <f t="shared" si="10"/>
        <v/>
      </c>
      <c r="AC36" t="s">
        <v>16</v>
      </c>
      <c r="AD36" s="1">
        <f t="shared" si="11"/>
        <v>0</v>
      </c>
      <c r="AG36" t="s">
        <v>92</v>
      </c>
      <c r="AH36" t="s">
        <v>93</v>
      </c>
      <c r="AI36" s="4"/>
      <c r="AK36" s="225" t="str">
        <f t="shared" si="2"/>
        <v/>
      </c>
      <c r="AR36" s="225" t="str">
        <f t="shared" si="3"/>
        <v/>
      </c>
      <c r="AS36" s="228"/>
      <c r="AZ36" s="1" t="str">
        <f t="shared" si="0"/>
        <v/>
      </c>
      <c r="BH36" s="1" t="str">
        <f t="shared" si="1"/>
        <v/>
      </c>
    </row>
    <row r="37" spans="1:63" s="44" customFormat="1" ht="15.6" x14ac:dyDescent="0.3">
      <c r="A37" s="171"/>
      <c r="B37" s="172" t="str">
        <f>IF('Cow Record'!A37="","",'Cow Record'!A37)</f>
        <v/>
      </c>
      <c r="C37" s="174" t="str">
        <f>IF('Cow Record'!B37="","",'Cow Record'!B37)</f>
        <v/>
      </c>
      <c r="D37" s="312" t="str">
        <f>IF('Cow Record'!D37="","",'Cow Record'!D37)</f>
        <v/>
      </c>
      <c r="E37" s="312"/>
      <c r="F37" s="171"/>
      <c r="G37" s="191" t="str">
        <f>IF('Cow Record'!G37="","",'Cow Record'!G37)</f>
        <v/>
      </c>
      <c r="H37" s="172"/>
      <c r="I37" s="172"/>
      <c r="J37" s="172"/>
      <c r="K37" s="175"/>
      <c r="L37" s="215">
        <v>50</v>
      </c>
      <c r="M37" s="174" t="str">
        <f t="shared" si="4"/>
        <v/>
      </c>
      <c r="N37" s="171"/>
      <c r="O37" s="175"/>
      <c r="P37" s="242" t="str">
        <f t="shared" si="7"/>
        <v/>
      </c>
      <c r="Q37" s="242" t="str">
        <f t="shared" si="8"/>
        <v/>
      </c>
      <c r="R37" s="192" t="str">
        <f t="shared" si="9"/>
        <v/>
      </c>
      <c r="S37" s="193" t="str">
        <f t="shared" si="6"/>
        <v/>
      </c>
      <c r="T37" s="250"/>
      <c r="U37" s="250"/>
      <c r="V37" s="250"/>
      <c r="W37" s="250"/>
      <c r="X37" s="250"/>
      <c r="Y37" s="250"/>
      <c r="Z37" s="245"/>
      <c r="AA37" s="44" t="s">
        <v>58</v>
      </c>
      <c r="AB37" s="47" t="str">
        <f t="shared" si="10"/>
        <v/>
      </c>
      <c r="AC37" s="44" t="s">
        <v>59</v>
      </c>
      <c r="AD37" s="47">
        <f t="shared" si="11"/>
        <v>0</v>
      </c>
      <c r="AG37" s="44" t="s">
        <v>94</v>
      </c>
      <c r="AH37" s="44" t="s">
        <v>95</v>
      </c>
      <c r="AK37" s="227" t="str">
        <f t="shared" si="2"/>
        <v/>
      </c>
      <c r="AL37" s="227"/>
      <c r="AN37" s="47"/>
      <c r="AO37" s="47"/>
      <c r="AP37" s="47"/>
      <c r="AQ37" s="47"/>
      <c r="AR37" s="227" t="str">
        <f t="shared" si="3"/>
        <v/>
      </c>
      <c r="AS37" s="48"/>
      <c r="AT37" s="47"/>
      <c r="AU37" s="47"/>
      <c r="AV37" s="47"/>
      <c r="AW37" s="47"/>
      <c r="AX37" s="47"/>
      <c r="AZ37" s="47" t="str">
        <f t="shared" si="0"/>
        <v/>
      </c>
      <c r="BA37" s="47"/>
      <c r="BB37" s="47"/>
      <c r="BC37" s="47"/>
      <c r="BD37" s="47"/>
      <c r="BE37" s="47"/>
      <c r="BF37" s="47"/>
      <c r="BG37" s="47"/>
      <c r="BH37" s="47" t="str">
        <f t="shared" si="1"/>
        <v/>
      </c>
      <c r="BI37" s="47"/>
      <c r="BJ37" s="47"/>
      <c r="BK37" s="47"/>
    </row>
    <row r="38" spans="1:63" ht="15.6" x14ac:dyDescent="0.25">
      <c r="A38" s="165"/>
      <c r="B38" s="197" t="str">
        <f>IF('Cow Record'!A38="","",'Cow Record'!A38)</f>
        <v/>
      </c>
      <c r="C38" s="198" t="str">
        <f>IF('Cow Record'!B38="","",'Cow Record'!B38)</f>
        <v/>
      </c>
      <c r="D38" s="313" t="str">
        <f>IF('Cow Record'!D38="","",'Cow Record'!D38)</f>
        <v/>
      </c>
      <c r="E38" s="313"/>
      <c r="F38" s="165"/>
      <c r="G38" s="201" t="str">
        <f>IF('Cow Record'!G38="","",'Cow Record'!G38)</f>
        <v/>
      </c>
      <c r="H38" s="166"/>
      <c r="I38" s="166"/>
      <c r="J38" s="166"/>
      <c r="K38" s="169"/>
      <c r="L38" s="214">
        <v>50</v>
      </c>
      <c r="M38" s="168" t="str">
        <f t="shared" si="4"/>
        <v/>
      </c>
      <c r="N38" s="165"/>
      <c r="O38" s="169"/>
      <c r="P38" s="189" t="str">
        <f t="shared" si="7"/>
        <v/>
      </c>
      <c r="Q38" s="189" t="str">
        <f t="shared" si="8"/>
        <v/>
      </c>
      <c r="R38" s="189" t="str">
        <f t="shared" si="9"/>
        <v/>
      </c>
      <c r="S38" s="190" t="str">
        <f t="shared" si="6"/>
        <v/>
      </c>
      <c r="T38" s="249"/>
      <c r="U38" s="249"/>
      <c r="V38" s="249"/>
      <c r="W38" s="249"/>
      <c r="X38" s="249"/>
      <c r="Y38" s="249"/>
      <c r="Z38" s="244"/>
      <c r="AA38" s="4" t="s">
        <v>60</v>
      </c>
      <c r="AB38" s="1" t="str">
        <f t="shared" si="10"/>
        <v/>
      </c>
      <c r="AC38" s="4" t="s">
        <v>61</v>
      </c>
      <c r="AD38" s="1">
        <f t="shared" si="11"/>
        <v>0</v>
      </c>
      <c r="AG38" t="s">
        <v>96</v>
      </c>
      <c r="AH38" t="s">
        <v>97</v>
      </c>
      <c r="AI38" s="4"/>
      <c r="AK38" s="225" t="str">
        <f t="shared" si="2"/>
        <v/>
      </c>
      <c r="AR38" s="225" t="str">
        <f t="shared" si="3"/>
        <v/>
      </c>
      <c r="AS38" s="228"/>
      <c r="AZ38" s="1" t="str">
        <f t="shared" si="0"/>
        <v/>
      </c>
      <c r="BH38" s="1" t="str">
        <f t="shared" si="1"/>
        <v/>
      </c>
    </row>
    <row r="39" spans="1:63" s="44" customFormat="1" ht="15.6" x14ac:dyDescent="0.3">
      <c r="A39" s="171"/>
      <c r="B39" s="172" t="str">
        <f>IF('Cow Record'!A39="","",'Cow Record'!A39)</f>
        <v/>
      </c>
      <c r="C39" s="174" t="str">
        <f>IF('Cow Record'!B39="","",'Cow Record'!B39)</f>
        <v/>
      </c>
      <c r="D39" s="312" t="str">
        <f>IF('Cow Record'!D39="","",'Cow Record'!D39)</f>
        <v/>
      </c>
      <c r="E39" s="312"/>
      <c r="F39" s="171"/>
      <c r="G39" s="191" t="str">
        <f>IF('Cow Record'!G39="","",'Cow Record'!G39)</f>
        <v/>
      </c>
      <c r="H39" s="172"/>
      <c r="I39" s="172"/>
      <c r="J39" s="172"/>
      <c r="K39" s="175"/>
      <c r="L39" s="215">
        <v>50</v>
      </c>
      <c r="M39" s="174" t="str">
        <f t="shared" si="4"/>
        <v/>
      </c>
      <c r="N39" s="171"/>
      <c r="O39" s="175"/>
      <c r="P39" s="242" t="str">
        <f t="shared" si="7"/>
        <v/>
      </c>
      <c r="Q39" s="242" t="str">
        <f t="shared" si="8"/>
        <v/>
      </c>
      <c r="R39" s="192" t="str">
        <f t="shared" si="9"/>
        <v/>
      </c>
      <c r="S39" s="193" t="str">
        <f t="shared" si="6"/>
        <v/>
      </c>
      <c r="T39" s="250"/>
      <c r="U39" s="250"/>
      <c r="V39" s="250"/>
      <c r="W39" s="250"/>
      <c r="X39" s="250"/>
      <c r="Y39" s="250"/>
      <c r="Z39" s="245"/>
      <c r="AA39" s="44" t="s">
        <v>62</v>
      </c>
      <c r="AB39" s="47" t="str">
        <f t="shared" si="10"/>
        <v/>
      </c>
      <c r="AC39" s="44" t="s">
        <v>18</v>
      </c>
      <c r="AD39" s="47">
        <f t="shared" si="11"/>
        <v>0</v>
      </c>
      <c r="AG39" s="44" t="s">
        <v>98</v>
      </c>
      <c r="AH39" s="44" t="s">
        <v>99</v>
      </c>
      <c r="AK39" s="227" t="str">
        <f t="shared" si="2"/>
        <v/>
      </c>
      <c r="AL39" s="227"/>
      <c r="AN39" s="47"/>
      <c r="AO39" s="47"/>
      <c r="AP39" s="47"/>
      <c r="AQ39" s="47"/>
      <c r="AR39" s="227" t="str">
        <f t="shared" si="3"/>
        <v/>
      </c>
      <c r="AS39" s="48"/>
      <c r="AT39" s="47"/>
      <c r="AU39" s="47"/>
      <c r="AV39" s="47"/>
      <c r="AW39" s="47"/>
      <c r="AX39" s="47"/>
      <c r="AZ39" s="47" t="str">
        <f t="shared" si="0"/>
        <v/>
      </c>
      <c r="BA39" s="47"/>
      <c r="BB39" s="47"/>
      <c r="BC39" s="47"/>
      <c r="BD39" s="47"/>
      <c r="BE39" s="47"/>
      <c r="BF39" s="47"/>
      <c r="BG39" s="47"/>
      <c r="BH39" s="47" t="str">
        <f t="shared" si="1"/>
        <v/>
      </c>
      <c r="BI39" s="47"/>
      <c r="BJ39" s="47"/>
      <c r="BK39" s="47"/>
    </row>
    <row r="40" spans="1:63" ht="15.6" x14ac:dyDescent="0.25">
      <c r="A40" s="165"/>
      <c r="B40" s="197" t="str">
        <f>IF('Cow Record'!A40="","",'Cow Record'!A40)</f>
        <v/>
      </c>
      <c r="C40" s="198" t="str">
        <f>IF('Cow Record'!B40="","",'Cow Record'!B40)</f>
        <v/>
      </c>
      <c r="D40" s="313" t="str">
        <f>IF('Cow Record'!D40="","",'Cow Record'!D40)</f>
        <v/>
      </c>
      <c r="E40" s="313"/>
      <c r="F40" s="165"/>
      <c r="G40" s="201" t="str">
        <f>IF('Cow Record'!G40="","",'Cow Record'!G40)</f>
        <v/>
      </c>
      <c r="H40" s="166"/>
      <c r="I40" s="166"/>
      <c r="J40" s="166"/>
      <c r="K40" s="169"/>
      <c r="L40" s="214">
        <v>50</v>
      </c>
      <c r="M40" s="168" t="str">
        <f t="shared" si="4"/>
        <v/>
      </c>
      <c r="N40" s="165"/>
      <c r="O40" s="169"/>
      <c r="P40" s="189" t="str">
        <f t="shared" si="7"/>
        <v/>
      </c>
      <c r="Q40" s="189" t="str">
        <f t="shared" si="8"/>
        <v/>
      </c>
      <c r="R40" s="189" t="str">
        <f t="shared" si="9"/>
        <v/>
      </c>
      <c r="S40" s="190" t="str">
        <f t="shared" si="6"/>
        <v/>
      </c>
      <c r="T40" s="249"/>
      <c r="U40" s="249"/>
      <c r="V40" s="249"/>
      <c r="W40" s="249"/>
      <c r="X40" s="249"/>
      <c r="Y40" s="249"/>
      <c r="Z40" s="244"/>
      <c r="AA40" s="4" t="s">
        <v>63</v>
      </c>
      <c r="AB40" s="1" t="str">
        <f t="shared" si="10"/>
        <v/>
      </c>
      <c r="AC40" s="4" t="s">
        <v>64</v>
      </c>
      <c r="AD40" s="1">
        <f t="shared" si="11"/>
        <v>0</v>
      </c>
      <c r="AG40" s="4" t="s">
        <v>100</v>
      </c>
      <c r="AH40" t="s">
        <v>101</v>
      </c>
      <c r="AK40" s="225" t="str">
        <f t="shared" si="2"/>
        <v/>
      </c>
      <c r="AR40" s="225" t="str">
        <f t="shared" si="3"/>
        <v/>
      </c>
      <c r="AS40" s="228"/>
      <c r="AZ40" s="1" t="str">
        <f t="shared" si="0"/>
        <v/>
      </c>
      <c r="BH40" s="1" t="str">
        <f t="shared" si="1"/>
        <v/>
      </c>
    </row>
    <row r="41" spans="1:63" s="44" customFormat="1" ht="15.6" x14ac:dyDescent="0.3">
      <c r="A41" s="171"/>
      <c r="B41" s="172" t="str">
        <f>IF('Cow Record'!A41="","",'Cow Record'!A41)</f>
        <v/>
      </c>
      <c r="C41" s="174" t="str">
        <f>IF('Cow Record'!B41="","",'Cow Record'!B41)</f>
        <v/>
      </c>
      <c r="D41" s="312" t="str">
        <f>IF('Cow Record'!D41="","",'Cow Record'!D41)</f>
        <v/>
      </c>
      <c r="E41" s="312"/>
      <c r="F41" s="171"/>
      <c r="G41" s="191" t="str">
        <f>IF('Cow Record'!G41="","",'Cow Record'!G41)</f>
        <v/>
      </c>
      <c r="H41" s="172"/>
      <c r="I41" s="172"/>
      <c r="J41" s="172"/>
      <c r="K41" s="175"/>
      <c r="L41" s="215">
        <v>50</v>
      </c>
      <c r="M41" s="174" t="str">
        <f t="shared" si="4"/>
        <v/>
      </c>
      <c r="N41" s="171"/>
      <c r="O41" s="175"/>
      <c r="P41" s="242" t="str">
        <f t="shared" si="7"/>
        <v/>
      </c>
      <c r="Q41" s="242" t="str">
        <f t="shared" si="8"/>
        <v/>
      </c>
      <c r="R41" s="192" t="str">
        <f t="shared" si="9"/>
        <v/>
      </c>
      <c r="S41" s="193" t="str">
        <f t="shared" si="6"/>
        <v/>
      </c>
      <c r="T41" s="250"/>
      <c r="U41" s="250"/>
      <c r="V41" s="250"/>
      <c r="W41" s="250"/>
      <c r="X41" s="250"/>
      <c r="Y41" s="250"/>
      <c r="Z41" s="245"/>
      <c r="AA41" s="44" t="s">
        <v>65</v>
      </c>
      <c r="AB41" s="47" t="str">
        <f t="shared" si="10"/>
        <v/>
      </c>
      <c r="AC41" s="44" t="s">
        <v>66</v>
      </c>
      <c r="AD41" s="47">
        <f t="shared" si="11"/>
        <v>0</v>
      </c>
      <c r="AG41" s="44" t="s">
        <v>102</v>
      </c>
      <c r="AH41" s="44" t="s">
        <v>103</v>
      </c>
      <c r="AK41" s="227" t="str">
        <f t="shared" si="2"/>
        <v/>
      </c>
      <c r="AL41" s="227"/>
      <c r="AN41" s="47"/>
      <c r="AO41" s="47"/>
      <c r="AP41" s="47"/>
      <c r="AQ41" s="47"/>
      <c r="AR41" s="227" t="str">
        <f t="shared" si="3"/>
        <v/>
      </c>
      <c r="AS41" s="48"/>
      <c r="AT41" s="47"/>
      <c r="AU41" s="47"/>
      <c r="AV41" s="47"/>
      <c r="AW41" s="47"/>
      <c r="AX41" s="47"/>
      <c r="AZ41" s="47" t="str">
        <f t="shared" si="0"/>
        <v/>
      </c>
      <c r="BA41" s="47"/>
      <c r="BB41" s="47"/>
      <c r="BC41" s="47"/>
      <c r="BD41" s="47"/>
      <c r="BE41" s="47"/>
      <c r="BF41" s="47"/>
      <c r="BG41" s="47"/>
      <c r="BH41" s="47" t="str">
        <f t="shared" si="1"/>
        <v/>
      </c>
      <c r="BI41" s="47"/>
      <c r="BJ41" s="47"/>
      <c r="BK41" s="47"/>
    </row>
    <row r="42" spans="1:63" ht="15.6" x14ac:dyDescent="0.25">
      <c r="A42" s="165"/>
      <c r="B42" s="197" t="str">
        <f>IF('Cow Record'!A42="","",'Cow Record'!A42)</f>
        <v/>
      </c>
      <c r="C42" s="198" t="str">
        <f>IF('Cow Record'!B42="","",'Cow Record'!B42)</f>
        <v/>
      </c>
      <c r="D42" s="313" t="str">
        <f>IF('Cow Record'!D42="","",'Cow Record'!D42)</f>
        <v/>
      </c>
      <c r="E42" s="313"/>
      <c r="F42" s="165"/>
      <c r="G42" s="201" t="str">
        <f>IF('Cow Record'!G42="","",'Cow Record'!G42)</f>
        <v/>
      </c>
      <c r="H42" s="166"/>
      <c r="I42" s="166"/>
      <c r="J42" s="166"/>
      <c r="K42" s="169"/>
      <c r="L42" s="214">
        <v>50</v>
      </c>
      <c r="M42" s="168" t="str">
        <f t="shared" si="4"/>
        <v/>
      </c>
      <c r="N42" s="165"/>
      <c r="O42" s="169"/>
      <c r="P42" s="189" t="str">
        <f t="shared" si="7"/>
        <v/>
      </c>
      <c r="Q42" s="189" t="str">
        <f t="shared" si="8"/>
        <v/>
      </c>
      <c r="R42" s="189" t="str">
        <f t="shared" si="9"/>
        <v/>
      </c>
      <c r="S42" s="190" t="str">
        <f t="shared" si="6"/>
        <v/>
      </c>
      <c r="T42" s="249"/>
      <c r="U42" s="249"/>
      <c r="V42" s="249"/>
      <c r="W42" s="249"/>
      <c r="X42" s="249"/>
      <c r="Y42" s="249"/>
      <c r="Z42" s="244"/>
      <c r="AA42" t="s">
        <v>67</v>
      </c>
      <c r="AB42" s="1" t="str">
        <f t="shared" si="10"/>
        <v/>
      </c>
      <c r="AC42" s="4" t="s">
        <v>28</v>
      </c>
      <c r="AD42" s="1">
        <f t="shared" si="11"/>
        <v>0</v>
      </c>
      <c r="AG42" s="4" t="s">
        <v>104</v>
      </c>
      <c r="AH42" t="s">
        <v>105</v>
      </c>
      <c r="AK42" s="225" t="str">
        <f t="shared" si="2"/>
        <v/>
      </c>
      <c r="AR42" s="225" t="str">
        <f t="shared" si="3"/>
        <v/>
      </c>
      <c r="AS42" s="228"/>
      <c r="AZ42" s="1" t="str">
        <f t="shared" si="0"/>
        <v/>
      </c>
      <c r="BH42" s="1" t="str">
        <f t="shared" si="1"/>
        <v/>
      </c>
    </row>
    <row r="43" spans="1:63" s="44" customFormat="1" ht="15.6" x14ac:dyDescent="0.3">
      <c r="A43" s="171"/>
      <c r="B43" s="172" t="str">
        <f>IF('Cow Record'!A43="","",'Cow Record'!A43)</f>
        <v/>
      </c>
      <c r="C43" s="174" t="str">
        <f>IF('Cow Record'!B43="","",'Cow Record'!B43)</f>
        <v/>
      </c>
      <c r="D43" s="312" t="str">
        <f>IF('Cow Record'!D43="","",'Cow Record'!D43)</f>
        <v/>
      </c>
      <c r="E43" s="312"/>
      <c r="F43" s="171"/>
      <c r="G43" s="191" t="str">
        <f>IF('Cow Record'!G43="","",'Cow Record'!G43)</f>
        <v/>
      </c>
      <c r="H43" s="172"/>
      <c r="I43" s="172"/>
      <c r="J43" s="172"/>
      <c r="K43" s="175"/>
      <c r="L43" s="215">
        <v>50</v>
      </c>
      <c r="M43" s="174" t="str">
        <f t="shared" si="4"/>
        <v/>
      </c>
      <c r="N43" s="171"/>
      <c r="O43" s="175"/>
      <c r="P43" s="242" t="str">
        <f t="shared" si="7"/>
        <v/>
      </c>
      <c r="Q43" s="242" t="str">
        <f t="shared" si="8"/>
        <v/>
      </c>
      <c r="R43" s="192" t="str">
        <f t="shared" si="9"/>
        <v/>
      </c>
      <c r="S43" s="193" t="str">
        <f t="shared" si="6"/>
        <v/>
      </c>
      <c r="T43" s="250"/>
      <c r="U43" s="250"/>
      <c r="V43" s="250"/>
      <c r="W43" s="250"/>
      <c r="X43" s="250"/>
      <c r="Y43" s="250"/>
      <c r="Z43" s="245"/>
      <c r="AA43" s="44" t="s">
        <v>68</v>
      </c>
      <c r="AB43" s="47" t="str">
        <f t="shared" si="10"/>
        <v/>
      </c>
      <c r="AC43" s="44" t="s">
        <v>69</v>
      </c>
      <c r="AD43" s="47">
        <f t="shared" si="11"/>
        <v>0</v>
      </c>
      <c r="AG43" s="44" t="s">
        <v>106</v>
      </c>
      <c r="AH43" s="44" t="s">
        <v>107</v>
      </c>
      <c r="AK43" s="227" t="str">
        <f t="shared" si="2"/>
        <v/>
      </c>
      <c r="AL43" s="227"/>
      <c r="AN43" s="47"/>
      <c r="AO43" s="47"/>
      <c r="AP43" s="47"/>
      <c r="AQ43" s="47"/>
      <c r="AR43" s="227" t="str">
        <f t="shared" si="3"/>
        <v/>
      </c>
      <c r="AS43" s="48"/>
      <c r="AT43" s="47"/>
      <c r="AU43" s="47"/>
      <c r="AV43" s="47"/>
      <c r="AW43" s="47"/>
      <c r="AX43" s="47"/>
      <c r="AZ43" s="47" t="str">
        <f t="shared" si="0"/>
        <v/>
      </c>
      <c r="BA43" s="47"/>
      <c r="BB43" s="47"/>
      <c r="BC43" s="47"/>
      <c r="BD43" s="47"/>
      <c r="BE43" s="47"/>
      <c r="BF43" s="47"/>
      <c r="BG43" s="47"/>
      <c r="BH43" s="47" t="str">
        <f t="shared" si="1"/>
        <v/>
      </c>
      <c r="BI43" s="47"/>
      <c r="BJ43" s="47"/>
      <c r="BK43" s="47"/>
    </row>
    <row r="44" spans="1:63" ht="15.6" x14ac:dyDescent="0.25">
      <c r="A44" s="165"/>
      <c r="B44" s="197" t="str">
        <f>IF('Cow Record'!A44="","",'Cow Record'!A44)</f>
        <v/>
      </c>
      <c r="C44" s="198" t="str">
        <f>IF('Cow Record'!B44="","",'Cow Record'!B44)</f>
        <v/>
      </c>
      <c r="D44" s="313" t="str">
        <f>IF('Cow Record'!D44="","",'Cow Record'!D44)</f>
        <v/>
      </c>
      <c r="E44" s="313"/>
      <c r="F44" s="165"/>
      <c r="G44" s="201" t="str">
        <f>IF('Cow Record'!G44="","",'Cow Record'!G44)</f>
        <v/>
      </c>
      <c r="H44" s="166"/>
      <c r="I44" s="166"/>
      <c r="J44" s="166"/>
      <c r="K44" s="169"/>
      <c r="L44" s="214">
        <v>50</v>
      </c>
      <c r="M44" s="168" t="str">
        <f t="shared" si="4"/>
        <v/>
      </c>
      <c r="N44" s="165"/>
      <c r="O44" s="169"/>
      <c r="P44" s="189" t="str">
        <f t="shared" si="7"/>
        <v/>
      </c>
      <c r="Q44" s="189" t="str">
        <f t="shared" si="8"/>
        <v/>
      </c>
      <c r="R44" s="189" t="str">
        <f t="shared" si="9"/>
        <v/>
      </c>
      <c r="S44" s="190" t="str">
        <f t="shared" si="6"/>
        <v/>
      </c>
      <c r="T44" s="249"/>
      <c r="U44" s="249"/>
      <c r="V44" s="249"/>
      <c r="W44" s="249"/>
      <c r="X44" s="249"/>
      <c r="Y44" s="249"/>
      <c r="Z44" s="244"/>
      <c r="AA44" t="s">
        <v>70</v>
      </c>
      <c r="AB44" s="1" t="str">
        <f t="shared" si="10"/>
        <v/>
      </c>
      <c r="AC44" s="4" t="s">
        <v>71</v>
      </c>
      <c r="AD44" s="1">
        <f t="shared" si="11"/>
        <v>0</v>
      </c>
      <c r="AG44" t="s">
        <v>108</v>
      </c>
      <c r="AH44" t="s">
        <v>109</v>
      </c>
      <c r="AK44" s="225" t="str">
        <f t="shared" si="2"/>
        <v/>
      </c>
      <c r="AR44" s="225" t="str">
        <f t="shared" si="3"/>
        <v/>
      </c>
      <c r="AS44" s="228"/>
      <c r="AZ44" s="1" t="str">
        <f t="shared" si="0"/>
        <v/>
      </c>
      <c r="BH44" s="1" t="str">
        <f t="shared" si="1"/>
        <v/>
      </c>
    </row>
    <row r="45" spans="1:63" s="44" customFormat="1" ht="15.6" x14ac:dyDescent="0.3">
      <c r="A45" s="171"/>
      <c r="B45" s="172" t="str">
        <f>IF('Cow Record'!A45="","",'Cow Record'!A45)</f>
        <v/>
      </c>
      <c r="C45" s="174" t="str">
        <f>IF('Cow Record'!B45="","",'Cow Record'!B45)</f>
        <v/>
      </c>
      <c r="D45" s="312" t="str">
        <f>IF('Cow Record'!D45="","",'Cow Record'!D45)</f>
        <v/>
      </c>
      <c r="E45" s="312"/>
      <c r="F45" s="171"/>
      <c r="G45" s="191" t="str">
        <f>IF('Cow Record'!G45="","",'Cow Record'!G45)</f>
        <v/>
      </c>
      <c r="H45" s="172"/>
      <c r="I45" s="172"/>
      <c r="J45" s="172"/>
      <c r="K45" s="175"/>
      <c r="L45" s="215">
        <v>50</v>
      </c>
      <c r="M45" s="174" t="str">
        <f t="shared" si="4"/>
        <v/>
      </c>
      <c r="N45" s="171"/>
      <c r="O45" s="175"/>
      <c r="P45" s="242" t="str">
        <f t="shared" si="7"/>
        <v/>
      </c>
      <c r="Q45" s="242" t="str">
        <f t="shared" si="8"/>
        <v/>
      </c>
      <c r="R45" s="192" t="str">
        <f t="shared" si="9"/>
        <v/>
      </c>
      <c r="S45" s="193" t="str">
        <f t="shared" si="6"/>
        <v/>
      </c>
      <c r="T45" s="250"/>
      <c r="U45" s="250"/>
      <c r="V45" s="250"/>
      <c r="W45" s="250"/>
      <c r="X45" s="250"/>
      <c r="Y45" s="250"/>
      <c r="Z45" s="245"/>
      <c r="AA45" s="44" t="s">
        <v>72</v>
      </c>
      <c r="AB45" s="47" t="str">
        <f t="shared" si="10"/>
        <v/>
      </c>
      <c r="AC45" s="44" t="s">
        <v>73</v>
      </c>
      <c r="AD45" s="47">
        <f t="shared" si="11"/>
        <v>0</v>
      </c>
      <c r="AG45" s="44" t="s">
        <v>110</v>
      </c>
      <c r="AH45" s="44" t="s">
        <v>41</v>
      </c>
      <c r="AK45" s="227" t="str">
        <f t="shared" si="2"/>
        <v/>
      </c>
      <c r="AL45" s="227"/>
      <c r="AN45" s="47"/>
      <c r="AO45" s="47"/>
      <c r="AP45" s="47"/>
      <c r="AQ45" s="47"/>
      <c r="AR45" s="227" t="str">
        <f t="shared" si="3"/>
        <v/>
      </c>
      <c r="AS45" s="48"/>
      <c r="AT45" s="47"/>
      <c r="AU45" s="47"/>
      <c r="AV45" s="47"/>
      <c r="AW45" s="47"/>
      <c r="AX45" s="47"/>
      <c r="AZ45" s="47" t="str">
        <f t="shared" si="0"/>
        <v/>
      </c>
      <c r="BA45" s="47"/>
      <c r="BB45" s="47"/>
      <c r="BC45" s="47"/>
      <c r="BD45" s="47"/>
      <c r="BE45" s="47"/>
      <c r="BF45" s="47"/>
      <c r="BG45" s="47"/>
      <c r="BH45" s="47" t="str">
        <f t="shared" si="1"/>
        <v/>
      </c>
      <c r="BI45" s="47"/>
      <c r="BJ45" s="47"/>
      <c r="BK45" s="47"/>
    </row>
    <row r="46" spans="1:63" ht="15.6" x14ac:dyDescent="0.25">
      <c r="A46" s="165"/>
      <c r="B46" s="197" t="str">
        <f>IF('Cow Record'!A46="","",'Cow Record'!A46)</f>
        <v/>
      </c>
      <c r="C46" s="198" t="str">
        <f>IF('Cow Record'!B46="","",'Cow Record'!B46)</f>
        <v/>
      </c>
      <c r="D46" s="313" t="str">
        <f>IF('Cow Record'!D46="","",'Cow Record'!D46)</f>
        <v/>
      </c>
      <c r="E46" s="313"/>
      <c r="F46" s="165"/>
      <c r="G46" s="201" t="str">
        <f>IF('Cow Record'!G46="","",'Cow Record'!G46)</f>
        <v/>
      </c>
      <c r="H46" s="166"/>
      <c r="I46" s="166"/>
      <c r="J46" s="166"/>
      <c r="K46" s="169"/>
      <c r="L46" s="214">
        <v>50</v>
      </c>
      <c r="M46" s="168" t="str">
        <f t="shared" si="4"/>
        <v/>
      </c>
      <c r="N46" s="165"/>
      <c r="O46" s="169"/>
      <c r="P46" s="189" t="str">
        <f t="shared" si="7"/>
        <v/>
      </c>
      <c r="Q46" s="189" t="str">
        <f t="shared" si="8"/>
        <v/>
      </c>
      <c r="R46" s="189" t="str">
        <f t="shared" si="9"/>
        <v/>
      </c>
      <c r="S46" s="190" t="str">
        <f t="shared" si="6"/>
        <v/>
      </c>
      <c r="T46" s="249"/>
      <c r="U46" s="249"/>
      <c r="V46" s="249"/>
      <c r="W46" s="249"/>
      <c r="X46" s="249"/>
      <c r="Y46" s="249"/>
      <c r="Z46" s="244"/>
      <c r="AA46" t="s">
        <v>74</v>
      </c>
      <c r="AB46" s="1" t="str">
        <f t="shared" si="10"/>
        <v/>
      </c>
      <c r="AC46" s="4" t="s">
        <v>75</v>
      </c>
      <c r="AD46" s="1">
        <f t="shared" si="11"/>
        <v>0</v>
      </c>
      <c r="AG46" t="s">
        <v>111</v>
      </c>
      <c r="AH46" t="s">
        <v>112</v>
      </c>
      <c r="AK46" s="225" t="str">
        <f t="shared" si="2"/>
        <v/>
      </c>
      <c r="AR46" s="225" t="str">
        <f t="shared" si="3"/>
        <v/>
      </c>
      <c r="AS46" s="228"/>
      <c r="AZ46" s="1" t="str">
        <f t="shared" si="0"/>
        <v/>
      </c>
      <c r="BH46" s="1" t="str">
        <f t="shared" si="1"/>
        <v/>
      </c>
    </row>
    <row r="47" spans="1:63" s="44" customFormat="1" ht="15.6" x14ac:dyDescent="0.3">
      <c r="A47" s="171"/>
      <c r="B47" s="172" t="str">
        <f>IF('Cow Record'!A47="","",'Cow Record'!A47)</f>
        <v/>
      </c>
      <c r="C47" s="174" t="str">
        <f>IF('Cow Record'!B47="","",'Cow Record'!B47)</f>
        <v/>
      </c>
      <c r="D47" s="312" t="str">
        <f>IF('Cow Record'!D47="","",'Cow Record'!D47)</f>
        <v/>
      </c>
      <c r="E47" s="312"/>
      <c r="F47" s="171"/>
      <c r="G47" s="191" t="str">
        <f>IF('Cow Record'!G47="","",'Cow Record'!G47)</f>
        <v/>
      </c>
      <c r="H47" s="172"/>
      <c r="I47" s="172"/>
      <c r="J47" s="172"/>
      <c r="K47" s="175"/>
      <c r="L47" s="215">
        <v>50</v>
      </c>
      <c r="M47" s="174" t="str">
        <f t="shared" si="4"/>
        <v/>
      </c>
      <c r="N47" s="171"/>
      <c r="O47" s="175"/>
      <c r="P47" s="242" t="str">
        <f t="shared" si="7"/>
        <v/>
      </c>
      <c r="Q47" s="242" t="str">
        <f t="shared" si="8"/>
        <v/>
      </c>
      <c r="R47" s="192" t="str">
        <f t="shared" si="9"/>
        <v/>
      </c>
      <c r="S47" s="193" t="str">
        <f t="shared" si="6"/>
        <v/>
      </c>
      <c r="T47" s="250"/>
      <c r="U47" s="250"/>
      <c r="V47" s="250"/>
      <c r="W47" s="250"/>
      <c r="X47" s="250"/>
      <c r="Y47" s="250"/>
      <c r="Z47" s="245"/>
      <c r="AA47" s="44" t="s">
        <v>76</v>
      </c>
      <c r="AB47" s="47" t="str">
        <f t="shared" si="10"/>
        <v/>
      </c>
      <c r="AC47" s="44" t="s">
        <v>77</v>
      </c>
      <c r="AD47" s="47">
        <f t="shared" si="11"/>
        <v>0</v>
      </c>
      <c r="AG47" s="44" t="s">
        <v>113</v>
      </c>
      <c r="AH47" s="44" t="s">
        <v>114</v>
      </c>
      <c r="AK47" s="227" t="str">
        <f t="shared" si="2"/>
        <v/>
      </c>
      <c r="AL47" s="227"/>
      <c r="AN47" s="47"/>
      <c r="AO47" s="47"/>
      <c r="AP47" s="47"/>
      <c r="AQ47" s="47"/>
      <c r="AR47" s="227" t="str">
        <f t="shared" si="3"/>
        <v/>
      </c>
      <c r="AS47" s="48"/>
      <c r="AT47" s="47"/>
      <c r="AU47" s="47"/>
      <c r="AV47" s="47"/>
      <c r="AW47" s="47"/>
      <c r="AX47" s="47"/>
      <c r="AZ47" s="47" t="str">
        <f t="shared" si="0"/>
        <v/>
      </c>
      <c r="BA47" s="47"/>
      <c r="BB47" s="47"/>
      <c r="BC47" s="47"/>
      <c r="BD47" s="47"/>
      <c r="BE47" s="47"/>
      <c r="BF47" s="47"/>
      <c r="BG47" s="47"/>
      <c r="BH47" s="47" t="str">
        <f t="shared" si="1"/>
        <v/>
      </c>
      <c r="BI47" s="47"/>
      <c r="BJ47" s="47"/>
      <c r="BK47" s="47"/>
    </row>
    <row r="48" spans="1:63" ht="15.6" x14ac:dyDescent="0.25">
      <c r="A48" s="165"/>
      <c r="B48" s="197" t="str">
        <f>IF('Cow Record'!A48="","",'Cow Record'!A48)</f>
        <v/>
      </c>
      <c r="C48" s="198" t="str">
        <f>IF('Cow Record'!B48="","",'Cow Record'!B48)</f>
        <v/>
      </c>
      <c r="D48" s="313" t="str">
        <f>IF('Cow Record'!D48="","",'Cow Record'!D48)</f>
        <v/>
      </c>
      <c r="E48" s="313"/>
      <c r="F48" s="165"/>
      <c r="G48" s="201" t="str">
        <f>IF('Cow Record'!G48="","",'Cow Record'!G48)</f>
        <v/>
      </c>
      <c r="H48" s="166"/>
      <c r="I48" s="166"/>
      <c r="J48" s="166"/>
      <c r="K48" s="169"/>
      <c r="L48" s="214">
        <v>50</v>
      </c>
      <c r="M48" s="168" t="str">
        <f t="shared" si="4"/>
        <v/>
      </c>
      <c r="N48" s="165"/>
      <c r="O48" s="169"/>
      <c r="P48" s="189" t="str">
        <f t="shared" si="7"/>
        <v/>
      </c>
      <c r="Q48" s="189" t="str">
        <f t="shared" si="8"/>
        <v/>
      </c>
      <c r="R48" s="189" t="str">
        <f t="shared" si="9"/>
        <v/>
      </c>
      <c r="S48" s="190" t="str">
        <f t="shared" si="6"/>
        <v/>
      </c>
      <c r="T48" s="249"/>
      <c r="U48" s="249"/>
      <c r="V48" s="249"/>
      <c r="W48" s="249"/>
      <c r="X48" s="249"/>
      <c r="Y48" s="249"/>
      <c r="Z48" s="244"/>
      <c r="AA48" t="s">
        <v>78</v>
      </c>
      <c r="AB48" s="1" t="str">
        <f t="shared" si="10"/>
        <v/>
      </c>
      <c r="AC48" s="4" t="s">
        <v>79</v>
      </c>
      <c r="AD48" s="1">
        <f t="shared" si="11"/>
        <v>0</v>
      </c>
      <c r="AG48" t="s">
        <v>115</v>
      </c>
      <c r="AH48" t="s">
        <v>43</v>
      </c>
      <c r="AK48" s="225" t="str">
        <f t="shared" si="2"/>
        <v/>
      </c>
      <c r="AR48" s="225" t="str">
        <f t="shared" si="3"/>
        <v/>
      </c>
      <c r="AS48" s="228"/>
      <c r="AZ48" s="1" t="str">
        <f t="shared" si="0"/>
        <v/>
      </c>
      <c r="BH48" s="1" t="str">
        <f t="shared" si="1"/>
        <v/>
      </c>
    </row>
    <row r="49" spans="1:63" s="44" customFormat="1" ht="15.6" x14ac:dyDescent="0.3">
      <c r="A49" s="171"/>
      <c r="B49" s="172" t="str">
        <f>IF('Cow Record'!A49="","",'Cow Record'!A49)</f>
        <v/>
      </c>
      <c r="C49" s="174" t="str">
        <f>IF('Cow Record'!B49="","",'Cow Record'!B49)</f>
        <v/>
      </c>
      <c r="D49" s="312" t="str">
        <f>IF('Cow Record'!D49="","",'Cow Record'!D49)</f>
        <v/>
      </c>
      <c r="E49" s="312"/>
      <c r="F49" s="171"/>
      <c r="G49" s="191" t="str">
        <f>IF('Cow Record'!G49="","",'Cow Record'!G49)</f>
        <v/>
      </c>
      <c r="H49" s="172"/>
      <c r="I49" s="172"/>
      <c r="J49" s="172"/>
      <c r="K49" s="175"/>
      <c r="L49" s="215">
        <v>50</v>
      </c>
      <c r="M49" s="174" t="str">
        <f t="shared" si="4"/>
        <v/>
      </c>
      <c r="N49" s="171"/>
      <c r="O49" s="175"/>
      <c r="P49" s="242" t="str">
        <f t="shared" si="7"/>
        <v/>
      </c>
      <c r="Q49" s="242" t="str">
        <f t="shared" si="8"/>
        <v/>
      </c>
      <c r="R49" s="192" t="str">
        <f t="shared" si="9"/>
        <v/>
      </c>
      <c r="S49" s="193" t="str">
        <f t="shared" si="6"/>
        <v/>
      </c>
      <c r="T49" s="250"/>
      <c r="U49" s="250"/>
      <c r="V49" s="250"/>
      <c r="W49" s="250"/>
      <c r="X49" s="250"/>
      <c r="Y49" s="250"/>
      <c r="Z49" s="245"/>
      <c r="AA49" s="44" t="s">
        <v>80</v>
      </c>
      <c r="AB49" s="47" t="str">
        <f t="shared" si="10"/>
        <v/>
      </c>
      <c r="AC49" s="44" t="s">
        <v>81</v>
      </c>
      <c r="AD49" s="47">
        <f t="shared" si="11"/>
        <v>0</v>
      </c>
      <c r="AG49" s="44" t="s">
        <v>116</v>
      </c>
      <c r="AH49" s="44" t="s">
        <v>117</v>
      </c>
      <c r="AK49" s="227" t="str">
        <f t="shared" si="2"/>
        <v/>
      </c>
      <c r="AL49" s="227"/>
      <c r="AN49" s="47"/>
      <c r="AO49" s="47"/>
      <c r="AP49" s="47"/>
      <c r="AQ49" s="47"/>
      <c r="AR49" s="227" t="str">
        <f t="shared" si="3"/>
        <v/>
      </c>
      <c r="AS49" s="48"/>
      <c r="AT49" s="47"/>
      <c r="AU49" s="47"/>
      <c r="AV49" s="47"/>
      <c r="AW49" s="47"/>
      <c r="AX49" s="47"/>
      <c r="AZ49" s="47" t="str">
        <f t="shared" si="0"/>
        <v/>
      </c>
      <c r="BA49" s="47"/>
      <c r="BB49" s="47"/>
      <c r="BC49" s="47"/>
      <c r="BD49" s="47"/>
      <c r="BE49" s="47"/>
      <c r="BF49" s="47"/>
      <c r="BG49" s="47"/>
      <c r="BH49" s="47" t="str">
        <f t="shared" si="1"/>
        <v/>
      </c>
      <c r="BI49" s="47"/>
      <c r="BJ49" s="47"/>
      <c r="BK49" s="47"/>
    </row>
    <row r="50" spans="1:63" ht="15.6" x14ac:dyDescent="0.25">
      <c r="A50" s="165"/>
      <c r="B50" s="197" t="str">
        <f>IF('Cow Record'!A50="","",'Cow Record'!A50)</f>
        <v/>
      </c>
      <c r="C50" s="198" t="str">
        <f>IF('Cow Record'!B50="","",'Cow Record'!B50)</f>
        <v/>
      </c>
      <c r="D50" s="313" t="str">
        <f>IF('Cow Record'!D50="","",'Cow Record'!D50)</f>
        <v/>
      </c>
      <c r="E50" s="313"/>
      <c r="F50" s="165"/>
      <c r="G50" s="201" t="str">
        <f>IF('Cow Record'!G50="","",'Cow Record'!G50)</f>
        <v/>
      </c>
      <c r="H50" s="166"/>
      <c r="I50" s="166"/>
      <c r="J50" s="166"/>
      <c r="K50" s="169"/>
      <c r="L50" s="214">
        <v>50</v>
      </c>
      <c r="M50" s="168" t="str">
        <f t="shared" si="4"/>
        <v/>
      </c>
      <c r="N50" s="165"/>
      <c r="O50" s="169"/>
      <c r="P50" s="189" t="str">
        <f t="shared" si="7"/>
        <v/>
      </c>
      <c r="Q50" s="189" t="str">
        <f t="shared" si="8"/>
        <v/>
      </c>
      <c r="R50" s="189" t="str">
        <f t="shared" si="9"/>
        <v/>
      </c>
      <c r="S50" s="190" t="str">
        <f t="shared" si="6"/>
        <v/>
      </c>
      <c r="T50" s="249"/>
      <c r="U50" s="249"/>
      <c r="V50" s="249"/>
      <c r="W50" s="249"/>
      <c r="X50" s="249"/>
      <c r="Y50" s="249"/>
      <c r="Z50" s="244"/>
      <c r="AA50" t="s">
        <v>82</v>
      </c>
      <c r="AB50" s="1" t="str">
        <f t="shared" si="10"/>
        <v/>
      </c>
      <c r="AC50" t="s">
        <v>83</v>
      </c>
      <c r="AD50" s="1">
        <f t="shared" si="11"/>
        <v>0</v>
      </c>
      <c r="AG50" t="s">
        <v>118</v>
      </c>
      <c r="AH50" t="s">
        <v>119</v>
      </c>
      <c r="AI50" s="4"/>
      <c r="AK50" s="225" t="str">
        <f t="shared" si="2"/>
        <v/>
      </c>
      <c r="AR50" s="225" t="str">
        <f t="shared" si="3"/>
        <v/>
      </c>
      <c r="AS50" s="228"/>
      <c r="AZ50" s="1" t="str">
        <f t="shared" si="0"/>
        <v/>
      </c>
      <c r="BH50" s="1" t="str">
        <f t="shared" si="1"/>
        <v/>
      </c>
    </row>
    <row r="51" spans="1:63" s="44" customFormat="1" ht="15.6" x14ac:dyDescent="0.3">
      <c r="A51" s="171"/>
      <c r="B51" s="172" t="str">
        <f>IF('Cow Record'!A51="","",'Cow Record'!A51)</f>
        <v/>
      </c>
      <c r="C51" s="174" t="str">
        <f>IF('Cow Record'!B51="","",'Cow Record'!B51)</f>
        <v/>
      </c>
      <c r="D51" s="312" t="str">
        <f>IF('Cow Record'!D51="","",'Cow Record'!D51)</f>
        <v/>
      </c>
      <c r="E51" s="312"/>
      <c r="F51" s="171"/>
      <c r="G51" s="191" t="str">
        <f>IF('Cow Record'!G51="","",'Cow Record'!G51)</f>
        <v/>
      </c>
      <c r="H51" s="172"/>
      <c r="I51" s="172"/>
      <c r="J51" s="172"/>
      <c r="K51" s="175"/>
      <c r="L51" s="215">
        <v>50</v>
      </c>
      <c r="M51" s="174" t="str">
        <f t="shared" si="4"/>
        <v/>
      </c>
      <c r="N51" s="171"/>
      <c r="O51" s="175"/>
      <c r="P51" s="242" t="str">
        <f t="shared" si="7"/>
        <v/>
      </c>
      <c r="Q51" s="242" t="str">
        <f t="shared" si="8"/>
        <v/>
      </c>
      <c r="R51" s="192" t="str">
        <f t="shared" si="9"/>
        <v/>
      </c>
      <c r="S51" s="193" t="str">
        <f t="shared" si="6"/>
        <v/>
      </c>
      <c r="T51" s="250"/>
      <c r="U51" s="250"/>
      <c r="V51" s="250"/>
      <c r="W51" s="250"/>
      <c r="X51" s="250"/>
      <c r="Y51" s="250"/>
      <c r="Z51" s="245"/>
      <c r="AA51" s="44" t="s">
        <v>84</v>
      </c>
      <c r="AB51" s="47" t="str">
        <f t="shared" si="10"/>
        <v/>
      </c>
      <c r="AC51" s="44" t="s">
        <v>85</v>
      </c>
      <c r="AD51" s="47">
        <f t="shared" si="11"/>
        <v>0</v>
      </c>
      <c r="AH51" s="44" t="s">
        <v>45</v>
      </c>
      <c r="AK51" s="227" t="str">
        <f t="shared" si="2"/>
        <v/>
      </c>
      <c r="AL51" s="227"/>
      <c r="AN51" s="47"/>
      <c r="AO51" s="47"/>
      <c r="AP51" s="47"/>
      <c r="AQ51" s="47"/>
      <c r="AR51" s="227" t="str">
        <f t="shared" si="3"/>
        <v/>
      </c>
      <c r="AS51" s="48"/>
      <c r="AT51" s="47"/>
      <c r="AU51" s="47"/>
      <c r="AV51" s="47"/>
      <c r="AW51" s="47"/>
      <c r="AX51" s="47"/>
      <c r="AZ51" s="47" t="str">
        <f t="shared" si="0"/>
        <v/>
      </c>
      <c r="BA51" s="47"/>
      <c r="BB51" s="47"/>
      <c r="BC51" s="47"/>
      <c r="BD51" s="47"/>
      <c r="BE51" s="47"/>
      <c r="BF51" s="47"/>
      <c r="BG51" s="47"/>
      <c r="BH51" s="47" t="str">
        <f t="shared" si="1"/>
        <v/>
      </c>
      <c r="BI51" s="47"/>
      <c r="BJ51" s="47"/>
      <c r="BK51" s="47"/>
    </row>
    <row r="52" spans="1:63" ht="15.6" x14ac:dyDescent="0.25">
      <c r="A52" s="165"/>
      <c r="B52" s="197" t="str">
        <f>IF('Cow Record'!A52="","",'Cow Record'!A52)</f>
        <v/>
      </c>
      <c r="C52" s="198" t="str">
        <f>IF('Cow Record'!B52="","",'Cow Record'!B52)</f>
        <v/>
      </c>
      <c r="D52" s="313" t="str">
        <f>IF('Cow Record'!D52="","",'Cow Record'!D52)</f>
        <v/>
      </c>
      <c r="E52" s="313"/>
      <c r="F52" s="165"/>
      <c r="G52" s="201" t="str">
        <f>IF('Cow Record'!G52="","",'Cow Record'!G52)</f>
        <v/>
      </c>
      <c r="H52" s="166"/>
      <c r="I52" s="166"/>
      <c r="J52" s="166"/>
      <c r="K52" s="169"/>
      <c r="L52" s="214">
        <v>50</v>
      </c>
      <c r="M52" s="168" t="str">
        <f t="shared" si="4"/>
        <v/>
      </c>
      <c r="N52" s="165"/>
      <c r="O52" s="169"/>
      <c r="P52" s="189" t="str">
        <f t="shared" si="7"/>
        <v/>
      </c>
      <c r="Q52" s="189" t="str">
        <f t="shared" si="8"/>
        <v/>
      </c>
      <c r="R52" s="189" t="str">
        <f t="shared" si="9"/>
        <v/>
      </c>
      <c r="S52" s="190" t="str">
        <f t="shared" si="6"/>
        <v/>
      </c>
      <c r="T52" s="249"/>
      <c r="U52" s="249"/>
      <c r="V52" s="249"/>
      <c r="W52" s="249"/>
      <c r="X52" s="249"/>
      <c r="Y52" s="249"/>
      <c r="Z52" s="244"/>
      <c r="AA52" s="4" t="s">
        <v>86</v>
      </c>
      <c r="AB52" s="1" t="str">
        <f t="shared" si="10"/>
        <v/>
      </c>
      <c r="AC52" s="4" t="s">
        <v>87</v>
      </c>
      <c r="AD52" s="1">
        <f t="shared" si="11"/>
        <v>0</v>
      </c>
      <c r="AH52" t="s">
        <v>120</v>
      </c>
      <c r="AI52" s="4"/>
      <c r="AK52" s="225" t="str">
        <f t="shared" si="2"/>
        <v/>
      </c>
      <c r="AR52" s="225" t="str">
        <f t="shared" si="3"/>
        <v/>
      </c>
      <c r="AS52" s="228"/>
      <c r="AZ52" s="1" t="str">
        <f t="shared" si="0"/>
        <v/>
      </c>
      <c r="BH52" s="1" t="str">
        <f t="shared" si="1"/>
        <v/>
      </c>
    </row>
    <row r="53" spans="1:63" s="44" customFormat="1" ht="15.6" x14ac:dyDescent="0.3">
      <c r="A53" s="171"/>
      <c r="B53" s="172" t="str">
        <f>IF('Cow Record'!A53="","",'Cow Record'!A53)</f>
        <v/>
      </c>
      <c r="C53" s="174" t="str">
        <f>IF('Cow Record'!B53="","",'Cow Record'!B53)</f>
        <v/>
      </c>
      <c r="D53" s="312" t="str">
        <f>IF('Cow Record'!D53="","",'Cow Record'!D53)</f>
        <v/>
      </c>
      <c r="E53" s="312"/>
      <c r="F53" s="171"/>
      <c r="G53" s="191" t="str">
        <f>IF('Cow Record'!G53="","",'Cow Record'!G53)</f>
        <v/>
      </c>
      <c r="H53" s="172"/>
      <c r="I53" s="172"/>
      <c r="J53" s="172"/>
      <c r="K53" s="175"/>
      <c r="L53" s="215">
        <v>50</v>
      </c>
      <c r="M53" s="174" t="str">
        <f t="shared" si="4"/>
        <v/>
      </c>
      <c r="N53" s="171"/>
      <c r="O53" s="175"/>
      <c r="P53" s="242" t="str">
        <f t="shared" si="7"/>
        <v/>
      </c>
      <c r="Q53" s="242" t="str">
        <f t="shared" si="8"/>
        <v/>
      </c>
      <c r="R53" s="192" t="str">
        <f t="shared" si="9"/>
        <v/>
      </c>
      <c r="S53" s="193" t="str">
        <f t="shared" si="6"/>
        <v/>
      </c>
      <c r="T53" s="250"/>
      <c r="U53" s="250"/>
      <c r="V53" s="250"/>
      <c r="W53" s="250"/>
      <c r="X53" s="250"/>
      <c r="Y53" s="250"/>
      <c r="Z53" s="245"/>
      <c r="AA53" s="44" t="s">
        <v>88</v>
      </c>
      <c r="AB53" s="47" t="str">
        <f t="shared" si="10"/>
        <v/>
      </c>
      <c r="AC53" s="44" t="s">
        <v>89</v>
      </c>
      <c r="AD53" s="47">
        <f t="shared" si="11"/>
        <v>0</v>
      </c>
      <c r="AH53" s="44" t="s">
        <v>121</v>
      </c>
      <c r="AK53" s="227" t="str">
        <f t="shared" si="2"/>
        <v/>
      </c>
      <c r="AL53" s="227"/>
      <c r="AN53" s="47"/>
      <c r="AO53" s="47"/>
      <c r="AP53" s="47"/>
      <c r="AQ53" s="47"/>
      <c r="AR53" s="227" t="str">
        <f t="shared" si="3"/>
        <v/>
      </c>
      <c r="AS53" s="48"/>
      <c r="AT53" s="47"/>
      <c r="AU53" s="47"/>
      <c r="AV53" s="47"/>
      <c r="AW53" s="47"/>
      <c r="AX53" s="47"/>
      <c r="AZ53" s="47" t="str">
        <f t="shared" si="0"/>
        <v/>
      </c>
      <c r="BA53" s="47"/>
      <c r="BB53" s="47"/>
      <c r="BC53" s="47"/>
      <c r="BD53" s="47"/>
      <c r="BE53" s="47"/>
      <c r="BF53" s="47"/>
      <c r="BG53" s="47"/>
      <c r="BH53" s="47" t="str">
        <f t="shared" si="1"/>
        <v/>
      </c>
      <c r="BI53" s="47"/>
      <c r="BJ53" s="47"/>
      <c r="BK53" s="47"/>
    </row>
    <row r="54" spans="1:63" ht="15.6" x14ac:dyDescent="0.25">
      <c r="A54" s="165"/>
      <c r="B54" s="197" t="str">
        <f>IF('Cow Record'!A54="","",'Cow Record'!A54)</f>
        <v/>
      </c>
      <c r="C54" s="198" t="str">
        <f>IF('Cow Record'!B54="","",'Cow Record'!B54)</f>
        <v/>
      </c>
      <c r="D54" s="313" t="str">
        <f>IF('Cow Record'!D54="","",'Cow Record'!D54)</f>
        <v/>
      </c>
      <c r="E54" s="313"/>
      <c r="F54" s="165"/>
      <c r="G54" s="201" t="str">
        <f>IF('Cow Record'!G54="","",'Cow Record'!G54)</f>
        <v/>
      </c>
      <c r="H54" s="166"/>
      <c r="I54" s="166"/>
      <c r="J54" s="166"/>
      <c r="K54" s="169"/>
      <c r="L54" s="214">
        <v>50</v>
      </c>
      <c r="M54" s="168" t="str">
        <f t="shared" si="4"/>
        <v/>
      </c>
      <c r="N54" s="165"/>
      <c r="O54" s="169"/>
      <c r="P54" s="189" t="str">
        <f t="shared" si="7"/>
        <v/>
      </c>
      <c r="Q54" s="189" t="str">
        <f t="shared" si="8"/>
        <v/>
      </c>
      <c r="R54" s="189" t="str">
        <f t="shared" si="9"/>
        <v/>
      </c>
      <c r="S54" s="190" t="str">
        <f t="shared" si="6"/>
        <v/>
      </c>
      <c r="T54" s="249"/>
      <c r="U54" s="249"/>
      <c r="V54" s="249"/>
      <c r="W54" s="249"/>
      <c r="X54" s="249"/>
      <c r="Y54" s="249"/>
      <c r="Z54" s="244"/>
      <c r="AA54" s="4" t="s">
        <v>90</v>
      </c>
      <c r="AB54" s="1" t="str">
        <f t="shared" si="10"/>
        <v/>
      </c>
      <c r="AC54" s="4" t="s">
        <v>91</v>
      </c>
      <c r="AD54" s="1">
        <f t="shared" si="11"/>
        <v>0</v>
      </c>
      <c r="AH54" t="s">
        <v>122</v>
      </c>
      <c r="AK54" s="225" t="str">
        <f t="shared" si="2"/>
        <v/>
      </c>
      <c r="AR54" s="225" t="str">
        <f t="shared" si="3"/>
        <v/>
      </c>
      <c r="AS54" s="228"/>
      <c r="AZ54" s="1" t="str">
        <f t="shared" si="0"/>
        <v/>
      </c>
      <c r="BH54" s="1" t="str">
        <f t="shared" si="1"/>
        <v/>
      </c>
    </row>
    <row r="55" spans="1:63" s="44" customFormat="1" ht="15.6" x14ac:dyDescent="0.3">
      <c r="A55" s="171"/>
      <c r="B55" s="172" t="str">
        <f>IF('Cow Record'!A55="","",'Cow Record'!A55)</f>
        <v/>
      </c>
      <c r="C55" s="174" t="str">
        <f>IF('Cow Record'!B55="","",'Cow Record'!B55)</f>
        <v/>
      </c>
      <c r="D55" s="312" t="str">
        <f>IF('Cow Record'!D55="","",'Cow Record'!D55)</f>
        <v/>
      </c>
      <c r="E55" s="312"/>
      <c r="F55" s="171"/>
      <c r="G55" s="191" t="str">
        <f>IF('Cow Record'!G55="","",'Cow Record'!G55)</f>
        <v/>
      </c>
      <c r="H55" s="172"/>
      <c r="I55" s="172"/>
      <c r="J55" s="172"/>
      <c r="K55" s="175"/>
      <c r="L55" s="215">
        <v>50</v>
      </c>
      <c r="M55" s="174" t="str">
        <f t="shared" si="4"/>
        <v/>
      </c>
      <c r="N55" s="171"/>
      <c r="O55" s="175"/>
      <c r="P55" s="242" t="str">
        <f t="shared" si="7"/>
        <v/>
      </c>
      <c r="Q55" s="242" t="str">
        <f t="shared" si="8"/>
        <v/>
      </c>
      <c r="R55" s="192" t="str">
        <f t="shared" si="9"/>
        <v/>
      </c>
      <c r="S55" s="193" t="str">
        <f t="shared" si="6"/>
        <v/>
      </c>
      <c r="T55" s="250"/>
      <c r="U55" s="250"/>
      <c r="V55" s="250"/>
      <c r="W55" s="250"/>
      <c r="X55" s="250"/>
      <c r="Y55" s="250"/>
      <c r="Z55" s="245"/>
      <c r="AA55" s="44" t="s">
        <v>92</v>
      </c>
      <c r="AB55" s="47" t="str">
        <f t="shared" si="10"/>
        <v/>
      </c>
      <c r="AC55" s="44" t="s">
        <v>93</v>
      </c>
      <c r="AD55" s="47">
        <f t="shared" si="11"/>
        <v>0</v>
      </c>
      <c r="AH55" s="44" t="s">
        <v>123</v>
      </c>
      <c r="AK55" s="227" t="str">
        <f t="shared" si="2"/>
        <v/>
      </c>
      <c r="AL55" s="227"/>
      <c r="AN55" s="47"/>
      <c r="AO55" s="47"/>
      <c r="AP55" s="47"/>
      <c r="AQ55" s="47"/>
      <c r="AR55" s="227" t="str">
        <f t="shared" si="3"/>
        <v/>
      </c>
      <c r="AS55" s="48"/>
      <c r="AT55" s="47"/>
      <c r="AU55" s="47"/>
      <c r="AV55" s="47"/>
      <c r="AW55" s="47"/>
      <c r="AX55" s="47"/>
      <c r="AZ55" s="47" t="str">
        <f t="shared" si="0"/>
        <v/>
      </c>
      <c r="BA55" s="47"/>
      <c r="BB55" s="47"/>
      <c r="BC55" s="47"/>
      <c r="BD55" s="47"/>
      <c r="BE55" s="47"/>
      <c r="BF55" s="47"/>
      <c r="BG55" s="47"/>
      <c r="BH55" s="47" t="str">
        <f t="shared" si="1"/>
        <v/>
      </c>
      <c r="BI55" s="47"/>
      <c r="BJ55" s="47"/>
      <c r="BK55" s="47"/>
    </row>
    <row r="56" spans="1:63" ht="15.6" x14ac:dyDescent="0.25">
      <c r="A56" s="165"/>
      <c r="B56" s="197" t="str">
        <f>IF('Cow Record'!A56="","",'Cow Record'!A56)</f>
        <v/>
      </c>
      <c r="C56" s="198" t="str">
        <f>IF('Cow Record'!B56="","",'Cow Record'!B56)</f>
        <v/>
      </c>
      <c r="D56" s="313" t="str">
        <f>IF('Cow Record'!D56="","",'Cow Record'!D56)</f>
        <v/>
      </c>
      <c r="E56" s="313"/>
      <c r="F56" s="165"/>
      <c r="G56" s="201" t="str">
        <f>IF('Cow Record'!G56="","",'Cow Record'!G56)</f>
        <v/>
      </c>
      <c r="H56" s="166"/>
      <c r="I56" s="166"/>
      <c r="J56" s="166"/>
      <c r="K56" s="169"/>
      <c r="L56" s="214">
        <v>50</v>
      </c>
      <c r="M56" s="168" t="str">
        <f t="shared" si="4"/>
        <v/>
      </c>
      <c r="N56" s="165"/>
      <c r="O56" s="169"/>
      <c r="P56" s="189" t="str">
        <f t="shared" si="7"/>
        <v/>
      </c>
      <c r="Q56" s="189" t="str">
        <f t="shared" si="8"/>
        <v/>
      </c>
      <c r="R56" s="189" t="str">
        <f t="shared" si="9"/>
        <v/>
      </c>
      <c r="S56" s="190" t="str">
        <f t="shared" si="6"/>
        <v/>
      </c>
      <c r="T56" s="249"/>
      <c r="U56" s="249"/>
      <c r="V56" s="249"/>
      <c r="W56" s="249"/>
      <c r="X56" s="249"/>
      <c r="Y56" s="249"/>
      <c r="Z56" s="244"/>
      <c r="AA56" t="s">
        <v>94</v>
      </c>
      <c r="AB56" s="1" t="str">
        <f t="shared" si="10"/>
        <v/>
      </c>
      <c r="AC56" s="4" t="s">
        <v>95</v>
      </c>
      <c r="AD56" s="1">
        <f t="shared" si="11"/>
        <v>0</v>
      </c>
      <c r="AH56" t="s">
        <v>124</v>
      </c>
      <c r="AK56" s="225" t="str">
        <f t="shared" si="2"/>
        <v/>
      </c>
      <c r="AR56" s="225" t="str">
        <f t="shared" si="3"/>
        <v/>
      </c>
      <c r="AS56" s="228"/>
      <c r="AZ56" s="1" t="str">
        <f t="shared" si="0"/>
        <v/>
      </c>
      <c r="BH56" s="1" t="str">
        <f t="shared" si="1"/>
        <v/>
      </c>
    </row>
    <row r="57" spans="1:63" s="44" customFormat="1" ht="15.6" x14ac:dyDescent="0.3">
      <c r="A57" s="171"/>
      <c r="B57" s="172" t="str">
        <f>IF('Cow Record'!A57="","",'Cow Record'!A57)</f>
        <v/>
      </c>
      <c r="C57" s="174" t="str">
        <f>IF('Cow Record'!B57="","",'Cow Record'!B57)</f>
        <v/>
      </c>
      <c r="D57" s="312" t="str">
        <f>IF('Cow Record'!D57="","",'Cow Record'!D57)</f>
        <v/>
      </c>
      <c r="E57" s="312"/>
      <c r="F57" s="171"/>
      <c r="G57" s="191" t="str">
        <f>IF('Cow Record'!G57="","",'Cow Record'!G57)</f>
        <v/>
      </c>
      <c r="H57" s="172"/>
      <c r="I57" s="172"/>
      <c r="J57" s="172"/>
      <c r="K57" s="175"/>
      <c r="L57" s="215">
        <v>50</v>
      </c>
      <c r="M57" s="174" t="str">
        <f t="shared" si="4"/>
        <v/>
      </c>
      <c r="N57" s="171"/>
      <c r="O57" s="175"/>
      <c r="P57" s="242" t="str">
        <f t="shared" si="7"/>
        <v/>
      </c>
      <c r="Q57" s="242" t="str">
        <f t="shared" si="8"/>
        <v/>
      </c>
      <c r="R57" s="192" t="str">
        <f t="shared" si="9"/>
        <v/>
      </c>
      <c r="S57" s="193" t="str">
        <f t="shared" si="6"/>
        <v/>
      </c>
      <c r="T57" s="250"/>
      <c r="U57" s="250"/>
      <c r="V57" s="250"/>
      <c r="W57" s="250"/>
      <c r="X57" s="250"/>
      <c r="Y57" s="250"/>
      <c r="Z57" s="245"/>
      <c r="AA57" s="44" t="s">
        <v>96</v>
      </c>
      <c r="AB57" s="47" t="str">
        <f t="shared" si="10"/>
        <v/>
      </c>
      <c r="AC57" s="44" t="s">
        <v>97</v>
      </c>
      <c r="AD57" s="47">
        <f t="shared" si="11"/>
        <v>0</v>
      </c>
      <c r="AH57" s="44" t="s">
        <v>125</v>
      </c>
      <c r="AK57" s="227" t="str">
        <f t="shared" si="2"/>
        <v/>
      </c>
      <c r="AL57" s="227"/>
      <c r="AN57" s="47"/>
      <c r="AO57" s="47"/>
      <c r="AP57" s="47"/>
      <c r="AQ57" s="47"/>
      <c r="AR57" s="227" t="str">
        <f t="shared" si="3"/>
        <v/>
      </c>
      <c r="AS57" s="48"/>
      <c r="AT57" s="47"/>
      <c r="AU57" s="47"/>
      <c r="AV57" s="47"/>
      <c r="AW57" s="47"/>
      <c r="AX57" s="47"/>
      <c r="AZ57" s="47" t="str">
        <f t="shared" si="0"/>
        <v/>
      </c>
      <c r="BA57" s="47"/>
      <c r="BB57" s="47"/>
      <c r="BC57" s="47"/>
      <c r="BD57" s="47"/>
      <c r="BE57" s="47"/>
      <c r="BF57" s="47"/>
      <c r="BG57" s="47"/>
      <c r="BH57" s="47" t="str">
        <f t="shared" si="1"/>
        <v/>
      </c>
      <c r="BI57" s="47"/>
      <c r="BJ57" s="47"/>
      <c r="BK57" s="47"/>
    </row>
    <row r="58" spans="1:63" ht="15.6" x14ac:dyDescent="0.25">
      <c r="A58" s="165"/>
      <c r="B58" s="197" t="str">
        <f>IF('Cow Record'!A58="","",'Cow Record'!A58)</f>
        <v/>
      </c>
      <c r="C58" s="198" t="str">
        <f>IF('Cow Record'!B58="","",'Cow Record'!B58)</f>
        <v/>
      </c>
      <c r="D58" s="313" t="str">
        <f>IF('Cow Record'!D58="","",'Cow Record'!D58)</f>
        <v/>
      </c>
      <c r="E58" s="313"/>
      <c r="F58" s="165"/>
      <c r="G58" s="201" t="str">
        <f>IF('Cow Record'!G58="","",'Cow Record'!G58)</f>
        <v/>
      </c>
      <c r="H58" s="166"/>
      <c r="I58" s="166"/>
      <c r="J58" s="166"/>
      <c r="K58" s="169"/>
      <c r="L58" s="214">
        <v>50</v>
      </c>
      <c r="M58" s="168" t="str">
        <f t="shared" si="4"/>
        <v/>
      </c>
      <c r="N58" s="165"/>
      <c r="O58" s="169"/>
      <c r="P58" s="189" t="str">
        <f t="shared" si="7"/>
        <v/>
      </c>
      <c r="Q58" s="189" t="str">
        <f t="shared" si="8"/>
        <v/>
      </c>
      <c r="R58" s="189" t="str">
        <f t="shared" si="9"/>
        <v/>
      </c>
      <c r="S58" s="190" t="str">
        <f t="shared" si="6"/>
        <v/>
      </c>
      <c r="T58" s="249"/>
      <c r="U58" s="249"/>
      <c r="V58" s="249"/>
      <c r="W58" s="249"/>
      <c r="X58" s="249"/>
      <c r="Y58" s="249"/>
      <c r="Z58" s="244"/>
      <c r="AA58" t="s">
        <v>98</v>
      </c>
      <c r="AB58" s="1" t="str">
        <f t="shared" si="10"/>
        <v/>
      </c>
      <c r="AC58" s="4" t="s">
        <v>99</v>
      </c>
      <c r="AD58" s="1">
        <f t="shared" si="11"/>
        <v>0</v>
      </c>
      <c r="AH58" t="s">
        <v>126</v>
      </c>
      <c r="AK58" s="225" t="str">
        <f t="shared" si="2"/>
        <v/>
      </c>
      <c r="AR58" s="225" t="str">
        <f t="shared" si="3"/>
        <v/>
      </c>
      <c r="AS58" s="228"/>
      <c r="AZ58" s="1" t="str">
        <f t="shared" si="0"/>
        <v/>
      </c>
      <c r="BH58" s="1" t="str">
        <f t="shared" si="1"/>
        <v/>
      </c>
    </row>
    <row r="59" spans="1:63" s="44" customFormat="1" ht="15.6" x14ac:dyDescent="0.3">
      <c r="A59" s="171"/>
      <c r="B59" s="172" t="str">
        <f>IF('Cow Record'!A59="","",'Cow Record'!A59)</f>
        <v/>
      </c>
      <c r="C59" s="174" t="str">
        <f>IF('Cow Record'!B59="","",'Cow Record'!B59)</f>
        <v/>
      </c>
      <c r="D59" s="312" t="str">
        <f>IF('Cow Record'!D59="","",'Cow Record'!D59)</f>
        <v/>
      </c>
      <c r="E59" s="312"/>
      <c r="F59" s="171"/>
      <c r="G59" s="191" t="str">
        <f>IF('Cow Record'!G59="","",'Cow Record'!G59)</f>
        <v/>
      </c>
      <c r="H59" s="172"/>
      <c r="I59" s="172"/>
      <c r="J59" s="172"/>
      <c r="K59" s="175"/>
      <c r="L59" s="215">
        <v>50</v>
      </c>
      <c r="M59" s="174" t="str">
        <f t="shared" si="4"/>
        <v/>
      </c>
      <c r="N59" s="171"/>
      <c r="O59" s="175"/>
      <c r="P59" s="242" t="str">
        <f t="shared" si="7"/>
        <v/>
      </c>
      <c r="Q59" s="242" t="str">
        <f t="shared" si="8"/>
        <v/>
      </c>
      <c r="R59" s="192" t="str">
        <f t="shared" si="9"/>
        <v/>
      </c>
      <c r="S59" s="193" t="str">
        <f t="shared" si="6"/>
        <v/>
      </c>
      <c r="T59" s="250"/>
      <c r="U59" s="250"/>
      <c r="V59" s="250"/>
      <c r="W59" s="250"/>
      <c r="X59" s="250"/>
      <c r="Y59" s="250"/>
      <c r="Z59" s="245"/>
      <c r="AA59" s="44" t="s">
        <v>100</v>
      </c>
      <c r="AB59" s="47" t="str">
        <f t="shared" si="10"/>
        <v/>
      </c>
      <c r="AC59" s="44" t="s">
        <v>101</v>
      </c>
      <c r="AD59" s="47">
        <f t="shared" si="11"/>
        <v>0</v>
      </c>
      <c r="AH59" s="44" t="s">
        <v>127</v>
      </c>
      <c r="AK59" s="227" t="str">
        <f t="shared" si="2"/>
        <v/>
      </c>
      <c r="AL59" s="227"/>
      <c r="AN59" s="47"/>
      <c r="AO59" s="47"/>
      <c r="AP59" s="47"/>
      <c r="AQ59" s="47"/>
      <c r="AR59" s="227" t="str">
        <f t="shared" si="3"/>
        <v/>
      </c>
      <c r="AS59" s="48"/>
      <c r="AT59" s="47"/>
      <c r="AU59" s="47"/>
      <c r="AV59" s="47"/>
      <c r="AW59" s="47"/>
      <c r="AX59" s="47"/>
      <c r="AZ59" s="47" t="str">
        <f t="shared" si="0"/>
        <v/>
      </c>
      <c r="BA59" s="47"/>
      <c r="BB59" s="47"/>
      <c r="BC59" s="47"/>
      <c r="BD59" s="47"/>
      <c r="BE59" s="47"/>
      <c r="BF59" s="47"/>
      <c r="BG59" s="47"/>
      <c r="BH59" s="47" t="str">
        <f t="shared" si="1"/>
        <v/>
      </c>
      <c r="BI59" s="47"/>
      <c r="BJ59" s="47"/>
      <c r="BK59" s="47"/>
    </row>
    <row r="60" spans="1:63" ht="15.6" x14ac:dyDescent="0.25">
      <c r="A60" s="165"/>
      <c r="B60" s="197" t="str">
        <f>IF('Cow Record'!A60="","",'Cow Record'!A60)</f>
        <v/>
      </c>
      <c r="C60" s="198" t="str">
        <f>IF('Cow Record'!B60="","",'Cow Record'!B60)</f>
        <v/>
      </c>
      <c r="D60" s="313" t="str">
        <f>IF('Cow Record'!D60="","",'Cow Record'!D60)</f>
        <v/>
      </c>
      <c r="E60" s="313"/>
      <c r="F60" s="165"/>
      <c r="G60" s="201" t="str">
        <f>IF('Cow Record'!G60="","",'Cow Record'!G60)</f>
        <v/>
      </c>
      <c r="H60" s="166"/>
      <c r="I60" s="166"/>
      <c r="J60" s="166"/>
      <c r="K60" s="169"/>
      <c r="L60" s="214">
        <v>50</v>
      </c>
      <c r="M60" s="168" t="str">
        <f t="shared" si="4"/>
        <v/>
      </c>
      <c r="N60" s="165"/>
      <c r="O60" s="169"/>
      <c r="P60" s="189" t="str">
        <f t="shared" si="7"/>
        <v/>
      </c>
      <c r="Q60" s="189" t="str">
        <f t="shared" si="8"/>
        <v/>
      </c>
      <c r="R60" s="189" t="str">
        <f t="shared" si="9"/>
        <v/>
      </c>
      <c r="S60" s="190" t="str">
        <f t="shared" si="6"/>
        <v/>
      </c>
      <c r="T60" s="249"/>
      <c r="U60" s="249"/>
      <c r="V60" s="249"/>
      <c r="W60" s="249"/>
      <c r="X60" s="249"/>
      <c r="Y60" s="249"/>
      <c r="Z60" s="244"/>
      <c r="AA60" t="s">
        <v>102</v>
      </c>
      <c r="AB60" s="1" t="str">
        <f t="shared" si="10"/>
        <v/>
      </c>
      <c r="AC60" s="4" t="s">
        <v>103</v>
      </c>
      <c r="AD60" s="1">
        <f t="shared" si="11"/>
        <v>0</v>
      </c>
      <c r="AH60" t="s">
        <v>128</v>
      </c>
      <c r="AK60" s="225" t="str">
        <f t="shared" si="2"/>
        <v/>
      </c>
      <c r="AR60" s="225" t="str">
        <f t="shared" si="3"/>
        <v/>
      </c>
      <c r="AS60" s="228"/>
      <c r="AZ60" s="1" t="str">
        <f t="shared" si="0"/>
        <v/>
      </c>
      <c r="BH60" s="1" t="str">
        <f t="shared" si="1"/>
        <v/>
      </c>
    </row>
    <row r="61" spans="1:63" s="44" customFormat="1" ht="15.6" x14ac:dyDescent="0.3">
      <c r="A61" s="171"/>
      <c r="B61" s="172" t="str">
        <f>IF('Cow Record'!A61="","",'Cow Record'!A61)</f>
        <v/>
      </c>
      <c r="C61" s="174" t="str">
        <f>IF('Cow Record'!B61="","",'Cow Record'!B61)</f>
        <v/>
      </c>
      <c r="D61" s="312" t="str">
        <f>IF('Cow Record'!D61="","",'Cow Record'!D61)</f>
        <v/>
      </c>
      <c r="E61" s="312"/>
      <c r="F61" s="171"/>
      <c r="G61" s="191" t="str">
        <f>IF('Cow Record'!G61="","",'Cow Record'!G61)</f>
        <v/>
      </c>
      <c r="H61" s="172"/>
      <c r="I61" s="172"/>
      <c r="J61" s="172"/>
      <c r="K61" s="175"/>
      <c r="L61" s="215">
        <v>50</v>
      </c>
      <c r="M61" s="174" t="str">
        <f t="shared" si="4"/>
        <v/>
      </c>
      <c r="N61" s="171"/>
      <c r="O61" s="175"/>
      <c r="P61" s="242" t="str">
        <f t="shared" si="7"/>
        <v/>
      </c>
      <c r="Q61" s="242" t="str">
        <f t="shared" si="8"/>
        <v/>
      </c>
      <c r="R61" s="192" t="str">
        <f t="shared" si="9"/>
        <v/>
      </c>
      <c r="S61" s="193" t="str">
        <f t="shared" si="6"/>
        <v/>
      </c>
      <c r="T61" s="250"/>
      <c r="U61" s="250"/>
      <c r="V61" s="250"/>
      <c r="W61" s="250"/>
      <c r="X61" s="250"/>
      <c r="Y61" s="250"/>
      <c r="Z61" s="245"/>
      <c r="AA61" s="44" t="s">
        <v>104</v>
      </c>
      <c r="AB61" s="47" t="str">
        <f t="shared" si="10"/>
        <v/>
      </c>
      <c r="AC61" s="44" t="s">
        <v>105</v>
      </c>
      <c r="AD61" s="47">
        <f t="shared" si="11"/>
        <v>0</v>
      </c>
      <c r="AH61" s="44" t="s">
        <v>129</v>
      </c>
      <c r="AK61" s="227" t="str">
        <f t="shared" si="2"/>
        <v/>
      </c>
      <c r="AL61" s="227"/>
      <c r="AN61" s="47"/>
      <c r="AO61" s="47"/>
      <c r="AP61" s="47"/>
      <c r="AQ61" s="47"/>
      <c r="AR61" s="227" t="str">
        <f t="shared" si="3"/>
        <v/>
      </c>
      <c r="AS61" s="48"/>
      <c r="AT61" s="47"/>
      <c r="AU61" s="47"/>
      <c r="AV61" s="47"/>
      <c r="AW61" s="47"/>
      <c r="AX61" s="47"/>
      <c r="AZ61" s="47" t="str">
        <f t="shared" si="0"/>
        <v/>
      </c>
      <c r="BA61" s="47"/>
      <c r="BB61" s="47"/>
      <c r="BC61" s="47"/>
      <c r="BD61" s="47"/>
      <c r="BE61" s="47"/>
      <c r="BF61" s="47"/>
      <c r="BG61" s="47"/>
      <c r="BH61" s="47" t="str">
        <f t="shared" si="1"/>
        <v/>
      </c>
      <c r="BI61" s="47"/>
      <c r="BJ61" s="47"/>
      <c r="BK61" s="47"/>
    </row>
    <row r="62" spans="1:63" ht="15.6" x14ac:dyDescent="0.25">
      <c r="A62" s="165"/>
      <c r="B62" s="197" t="str">
        <f>IF('Cow Record'!A62="","",'Cow Record'!A62)</f>
        <v/>
      </c>
      <c r="C62" s="198" t="str">
        <f>IF('Cow Record'!B62="","",'Cow Record'!B62)</f>
        <v/>
      </c>
      <c r="D62" s="313" t="str">
        <f>IF('Cow Record'!D62="","",'Cow Record'!D62)</f>
        <v/>
      </c>
      <c r="E62" s="313"/>
      <c r="F62" s="165"/>
      <c r="G62" s="201" t="str">
        <f>IF('Cow Record'!G62="","",'Cow Record'!G62)</f>
        <v/>
      </c>
      <c r="H62" s="166"/>
      <c r="I62" s="166"/>
      <c r="J62" s="166"/>
      <c r="K62" s="169"/>
      <c r="L62" s="214">
        <v>50</v>
      </c>
      <c r="M62" s="168" t="str">
        <f t="shared" si="4"/>
        <v/>
      </c>
      <c r="N62" s="165"/>
      <c r="O62" s="169"/>
      <c r="P62" s="189" t="str">
        <f t="shared" si="7"/>
        <v/>
      </c>
      <c r="Q62" s="189" t="str">
        <f t="shared" si="8"/>
        <v/>
      </c>
      <c r="R62" s="189" t="str">
        <f t="shared" si="9"/>
        <v/>
      </c>
      <c r="S62" s="190" t="str">
        <f t="shared" si="6"/>
        <v/>
      </c>
      <c r="T62" s="249"/>
      <c r="U62" s="249"/>
      <c r="V62" s="249"/>
      <c r="W62" s="249"/>
      <c r="X62" s="249"/>
      <c r="Y62" s="249"/>
      <c r="Z62" s="244"/>
      <c r="AA62" t="s">
        <v>106</v>
      </c>
      <c r="AB62" s="1" t="str">
        <f t="shared" si="10"/>
        <v/>
      </c>
      <c r="AC62" s="4" t="s">
        <v>107</v>
      </c>
      <c r="AD62" s="1">
        <f t="shared" si="11"/>
        <v>0</v>
      </c>
      <c r="AH62" t="s">
        <v>130</v>
      </c>
      <c r="AK62" s="225" t="str">
        <f t="shared" si="2"/>
        <v/>
      </c>
      <c r="AR62" s="225" t="str">
        <f t="shared" si="3"/>
        <v/>
      </c>
      <c r="AS62" s="228"/>
      <c r="AZ62" s="1" t="str">
        <f t="shared" si="0"/>
        <v/>
      </c>
      <c r="BH62" s="1" t="str">
        <f t="shared" si="1"/>
        <v/>
      </c>
    </row>
    <row r="63" spans="1:63" s="44" customFormat="1" ht="15.6" x14ac:dyDescent="0.3">
      <c r="A63" s="171"/>
      <c r="B63" s="172" t="str">
        <f>IF('Cow Record'!A63="","",'Cow Record'!A63)</f>
        <v/>
      </c>
      <c r="C63" s="174" t="str">
        <f>IF('Cow Record'!B63="","",'Cow Record'!B63)</f>
        <v/>
      </c>
      <c r="D63" s="312" t="str">
        <f>IF('Cow Record'!D63="","",'Cow Record'!D63)</f>
        <v/>
      </c>
      <c r="E63" s="312"/>
      <c r="F63" s="171"/>
      <c r="G63" s="191" t="str">
        <f>IF('Cow Record'!G63="","",'Cow Record'!G63)</f>
        <v/>
      </c>
      <c r="H63" s="172"/>
      <c r="I63" s="172"/>
      <c r="J63" s="172"/>
      <c r="K63" s="175"/>
      <c r="L63" s="215">
        <v>50</v>
      </c>
      <c r="M63" s="174" t="str">
        <f t="shared" si="4"/>
        <v/>
      </c>
      <c r="N63" s="171"/>
      <c r="O63" s="175"/>
      <c r="P63" s="242" t="str">
        <f t="shared" si="7"/>
        <v/>
      </c>
      <c r="Q63" s="242" t="str">
        <f t="shared" si="8"/>
        <v/>
      </c>
      <c r="R63" s="192" t="str">
        <f t="shared" si="9"/>
        <v/>
      </c>
      <c r="S63" s="193" t="str">
        <f t="shared" si="6"/>
        <v/>
      </c>
      <c r="T63" s="250"/>
      <c r="U63" s="250"/>
      <c r="V63" s="250"/>
      <c r="W63" s="250"/>
      <c r="X63" s="250"/>
      <c r="Y63" s="250"/>
      <c r="Z63" s="245"/>
      <c r="AA63" s="44" t="s">
        <v>108</v>
      </c>
      <c r="AB63" s="47" t="str">
        <f t="shared" si="10"/>
        <v/>
      </c>
      <c r="AC63" s="44" t="s">
        <v>109</v>
      </c>
      <c r="AD63" s="47">
        <f t="shared" si="11"/>
        <v>0</v>
      </c>
      <c r="AH63" s="44" t="s">
        <v>131</v>
      </c>
      <c r="AK63" s="227" t="str">
        <f t="shared" si="2"/>
        <v/>
      </c>
      <c r="AL63" s="227"/>
      <c r="AN63" s="47"/>
      <c r="AO63" s="47"/>
      <c r="AP63" s="47"/>
      <c r="AQ63" s="47"/>
      <c r="AR63" s="227" t="str">
        <f t="shared" si="3"/>
        <v/>
      </c>
      <c r="AS63" s="48"/>
      <c r="AT63" s="47"/>
      <c r="AU63" s="47"/>
      <c r="AV63" s="47"/>
      <c r="AW63" s="47"/>
      <c r="AX63" s="47"/>
      <c r="AZ63" s="47" t="str">
        <f t="shared" si="0"/>
        <v/>
      </c>
      <c r="BA63" s="47"/>
      <c r="BB63" s="47"/>
      <c r="BC63" s="47"/>
      <c r="BD63" s="47"/>
      <c r="BE63" s="47"/>
      <c r="BF63" s="47"/>
      <c r="BG63" s="47"/>
      <c r="BH63" s="47" t="str">
        <f t="shared" si="1"/>
        <v/>
      </c>
      <c r="BI63" s="47"/>
      <c r="BJ63" s="47"/>
      <c r="BK63" s="47"/>
    </row>
    <row r="64" spans="1:63" ht="15.6" x14ac:dyDescent="0.25">
      <c r="A64" s="165"/>
      <c r="B64" s="197" t="str">
        <f>IF('Cow Record'!A64="","",'Cow Record'!A64)</f>
        <v/>
      </c>
      <c r="C64" s="198" t="str">
        <f>IF('Cow Record'!B64="","",'Cow Record'!B64)</f>
        <v/>
      </c>
      <c r="D64" s="313" t="str">
        <f>IF('Cow Record'!D64="","",'Cow Record'!D64)</f>
        <v/>
      </c>
      <c r="E64" s="313"/>
      <c r="F64" s="165"/>
      <c r="G64" s="201" t="str">
        <f>IF('Cow Record'!G64="","",'Cow Record'!G64)</f>
        <v/>
      </c>
      <c r="H64" s="166"/>
      <c r="I64" s="166"/>
      <c r="J64" s="166"/>
      <c r="K64" s="169"/>
      <c r="L64" s="214">
        <v>50</v>
      </c>
      <c r="M64" s="168" t="str">
        <f t="shared" si="4"/>
        <v/>
      </c>
      <c r="N64" s="165"/>
      <c r="O64" s="169"/>
      <c r="P64" s="189" t="str">
        <f t="shared" si="7"/>
        <v/>
      </c>
      <c r="Q64" s="189" t="str">
        <f t="shared" si="8"/>
        <v/>
      </c>
      <c r="R64" s="189" t="str">
        <f t="shared" si="9"/>
        <v/>
      </c>
      <c r="S64" s="190" t="str">
        <f t="shared" si="6"/>
        <v/>
      </c>
      <c r="T64" s="249"/>
      <c r="U64" s="249"/>
      <c r="V64" s="249"/>
      <c r="W64" s="249"/>
      <c r="X64" s="249"/>
      <c r="Y64" s="249"/>
      <c r="Z64" s="244"/>
      <c r="AA64" t="s">
        <v>110</v>
      </c>
      <c r="AB64" s="1" t="str">
        <f t="shared" si="10"/>
        <v/>
      </c>
      <c r="AC64" t="s">
        <v>41</v>
      </c>
      <c r="AD64" s="1">
        <f t="shared" si="11"/>
        <v>0</v>
      </c>
      <c r="AH64" t="s">
        <v>132</v>
      </c>
      <c r="AK64" s="225" t="str">
        <f t="shared" si="2"/>
        <v/>
      </c>
      <c r="AR64" s="225" t="str">
        <f t="shared" si="3"/>
        <v/>
      </c>
      <c r="AS64" s="228"/>
      <c r="AZ64" s="1" t="str">
        <f t="shared" si="0"/>
        <v/>
      </c>
      <c r="BH64" s="1" t="str">
        <f t="shared" si="1"/>
        <v/>
      </c>
    </row>
    <row r="65" spans="1:63" s="44" customFormat="1" ht="15.6" x14ac:dyDescent="0.3">
      <c r="A65" s="171"/>
      <c r="B65" s="172" t="str">
        <f>IF('Cow Record'!A65="","",'Cow Record'!A65)</f>
        <v/>
      </c>
      <c r="C65" s="174" t="str">
        <f>IF('Cow Record'!B65="","",'Cow Record'!B65)</f>
        <v/>
      </c>
      <c r="D65" s="312" t="str">
        <f>IF('Cow Record'!D65="","",'Cow Record'!D65)</f>
        <v/>
      </c>
      <c r="E65" s="312"/>
      <c r="F65" s="171"/>
      <c r="G65" s="191" t="str">
        <f>IF('Cow Record'!G65="","",'Cow Record'!G65)</f>
        <v/>
      </c>
      <c r="H65" s="172"/>
      <c r="I65" s="172"/>
      <c r="J65" s="172"/>
      <c r="K65" s="175"/>
      <c r="L65" s="215">
        <v>50</v>
      </c>
      <c r="M65" s="174" t="str">
        <f t="shared" si="4"/>
        <v/>
      </c>
      <c r="N65" s="171"/>
      <c r="O65" s="175"/>
      <c r="P65" s="242" t="str">
        <f t="shared" si="7"/>
        <v/>
      </c>
      <c r="Q65" s="242" t="str">
        <f t="shared" si="8"/>
        <v/>
      </c>
      <c r="R65" s="192" t="str">
        <f t="shared" si="9"/>
        <v/>
      </c>
      <c r="S65" s="193" t="str">
        <f t="shared" si="6"/>
        <v/>
      </c>
      <c r="T65" s="250"/>
      <c r="U65" s="250"/>
      <c r="V65" s="250"/>
      <c r="W65" s="250"/>
      <c r="X65" s="250"/>
      <c r="Y65" s="250"/>
      <c r="Z65" s="245"/>
      <c r="AA65" s="44" t="s">
        <v>111</v>
      </c>
      <c r="AB65" s="47" t="str">
        <f t="shared" si="10"/>
        <v/>
      </c>
      <c r="AC65" s="44" t="s">
        <v>112</v>
      </c>
      <c r="AD65" s="47">
        <f t="shared" si="11"/>
        <v>0</v>
      </c>
      <c r="AH65" s="44" t="s">
        <v>133</v>
      </c>
      <c r="AK65" s="227" t="str">
        <f t="shared" si="2"/>
        <v/>
      </c>
      <c r="AL65" s="227"/>
      <c r="AN65" s="47"/>
      <c r="AO65" s="47"/>
      <c r="AP65" s="47"/>
      <c r="AQ65" s="47"/>
      <c r="AR65" s="227" t="str">
        <f t="shared" si="3"/>
        <v/>
      </c>
      <c r="AS65" s="48"/>
      <c r="AT65" s="47"/>
      <c r="AU65" s="47"/>
      <c r="AV65" s="47"/>
      <c r="AW65" s="47"/>
      <c r="AX65" s="47"/>
      <c r="AZ65" s="47" t="str">
        <f t="shared" si="0"/>
        <v/>
      </c>
      <c r="BA65" s="47"/>
      <c r="BB65" s="47"/>
      <c r="BC65" s="47"/>
      <c r="BD65" s="47"/>
      <c r="BE65" s="47"/>
      <c r="BF65" s="47"/>
      <c r="BG65" s="47"/>
      <c r="BH65" s="47" t="str">
        <f t="shared" si="1"/>
        <v/>
      </c>
      <c r="BI65" s="47"/>
      <c r="BJ65" s="47"/>
      <c r="BK65" s="47"/>
    </row>
    <row r="66" spans="1:63" ht="15.6" x14ac:dyDescent="0.25">
      <c r="A66" s="165"/>
      <c r="B66" s="197" t="str">
        <f>IF('Cow Record'!A66="","",'Cow Record'!A66)</f>
        <v/>
      </c>
      <c r="C66" s="198" t="str">
        <f>IF('Cow Record'!B66="","",'Cow Record'!B66)</f>
        <v/>
      </c>
      <c r="D66" s="313" t="str">
        <f>IF('Cow Record'!D66="","",'Cow Record'!D66)</f>
        <v/>
      </c>
      <c r="E66" s="313"/>
      <c r="F66" s="165"/>
      <c r="G66" s="201" t="str">
        <f>IF('Cow Record'!G66="","",'Cow Record'!G66)</f>
        <v/>
      </c>
      <c r="H66" s="166"/>
      <c r="I66" s="166"/>
      <c r="J66" s="166"/>
      <c r="K66" s="169"/>
      <c r="L66" s="214">
        <v>50</v>
      </c>
      <c r="M66" s="168" t="str">
        <f t="shared" si="4"/>
        <v/>
      </c>
      <c r="N66" s="165"/>
      <c r="O66" s="169"/>
      <c r="P66" s="189" t="str">
        <f t="shared" si="7"/>
        <v/>
      </c>
      <c r="Q66" s="189" t="str">
        <f t="shared" si="8"/>
        <v/>
      </c>
      <c r="R66" s="189" t="str">
        <f t="shared" si="9"/>
        <v/>
      </c>
      <c r="S66" s="190" t="str">
        <f t="shared" si="6"/>
        <v/>
      </c>
      <c r="T66" s="249"/>
      <c r="U66" s="249"/>
      <c r="V66" s="249"/>
      <c r="W66" s="249"/>
      <c r="X66" s="249"/>
      <c r="Y66" s="249"/>
      <c r="Z66" s="244"/>
      <c r="AA66" s="4" t="s">
        <v>113</v>
      </c>
      <c r="AB66" s="1" t="str">
        <f t="shared" si="10"/>
        <v/>
      </c>
      <c r="AC66" s="4" t="s">
        <v>114</v>
      </c>
      <c r="AD66" s="1">
        <f t="shared" si="11"/>
        <v>0</v>
      </c>
      <c r="AH66" t="s">
        <v>134</v>
      </c>
      <c r="AK66" s="225" t="str">
        <f t="shared" si="2"/>
        <v/>
      </c>
      <c r="AR66" s="225" t="str">
        <f t="shared" si="3"/>
        <v/>
      </c>
      <c r="AS66" s="228"/>
      <c r="AZ66" s="1" t="str">
        <f t="shared" si="0"/>
        <v/>
      </c>
      <c r="BH66" s="1" t="str">
        <f t="shared" si="1"/>
        <v/>
      </c>
    </row>
    <row r="67" spans="1:63" s="44" customFormat="1" ht="15.6" x14ac:dyDescent="0.3">
      <c r="A67" s="171"/>
      <c r="B67" s="172" t="str">
        <f>IF('Cow Record'!A67="","",'Cow Record'!A67)</f>
        <v/>
      </c>
      <c r="C67" s="174" t="str">
        <f>IF('Cow Record'!B67="","",'Cow Record'!B67)</f>
        <v/>
      </c>
      <c r="D67" s="312" t="str">
        <f>IF('Cow Record'!D67="","",'Cow Record'!D67)</f>
        <v/>
      </c>
      <c r="E67" s="312"/>
      <c r="F67" s="171"/>
      <c r="G67" s="191" t="str">
        <f>IF('Cow Record'!G67="","",'Cow Record'!G67)</f>
        <v/>
      </c>
      <c r="H67" s="172"/>
      <c r="I67" s="172"/>
      <c r="J67" s="172"/>
      <c r="K67" s="175"/>
      <c r="L67" s="215">
        <v>50</v>
      </c>
      <c r="M67" s="174" t="str">
        <f t="shared" si="4"/>
        <v/>
      </c>
      <c r="N67" s="171"/>
      <c r="O67" s="175"/>
      <c r="P67" s="242" t="str">
        <f t="shared" si="7"/>
        <v/>
      </c>
      <c r="Q67" s="242" t="str">
        <f t="shared" si="8"/>
        <v/>
      </c>
      <c r="R67" s="192" t="str">
        <f t="shared" si="9"/>
        <v/>
      </c>
      <c r="S67" s="193" t="str">
        <f t="shared" si="6"/>
        <v/>
      </c>
      <c r="T67" s="250"/>
      <c r="U67" s="250"/>
      <c r="V67" s="250"/>
      <c r="W67" s="250"/>
      <c r="X67" s="250"/>
      <c r="Y67" s="250"/>
      <c r="Z67" s="245"/>
      <c r="AA67" s="44" t="s">
        <v>115</v>
      </c>
      <c r="AB67" s="47" t="str">
        <f t="shared" si="10"/>
        <v/>
      </c>
      <c r="AC67" s="44" t="s">
        <v>43</v>
      </c>
      <c r="AD67" s="47">
        <f t="shared" si="11"/>
        <v>2</v>
      </c>
      <c r="AH67" s="44" t="s">
        <v>135</v>
      </c>
      <c r="AK67" s="227" t="str">
        <f t="shared" si="2"/>
        <v/>
      </c>
      <c r="AL67" s="227"/>
      <c r="AN67" s="47"/>
      <c r="AO67" s="47"/>
      <c r="AP67" s="47"/>
      <c r="AQ67" s="47"/>
      <c r="AR67" s="227" t="str">
        <f t="shared" si="3"/>
        <v/>
      </c>
      <c r="AS67" s="48"/>
      <c r="AT67" s="47"/>
      <c r="AU67" s="47"/>
      <c r="AV67" s="47"/>
      <c r="AW67" s="47"/>
      <c r="AX67" s="47"/>
      <c r="AZ67" s="47" t="str">
        <f t="shared" si="0"/>
        <v/>
      </c>
      <c r="BA67" s="47"/>
      <c r="BB67" s="47"/>
      <c r="BC67" s="47"/>
      <c r="BD67" s="47"/>
      <c r="BE67" s="47"/>
      <c r="BF67" s="47"/>
      <c r="BG67" s="47"/>
      <c r="BH67" s="47" t="str">
        <f t="shared" si="1"/>
        <v/>
      </c>
      <c r="BI67" s="47"/>
      <c r="BJ67" s="47"/>
      <c r="BK67" s="47"/>
    </row>
    <row r="68" spans="1:63" ht="15.6" x14ac:dyDescent="0.25">
      <c r="A68" s="165"/>
      <c r="B68" s="197" t="str">
        <f>IF('Cow Record'!A68="","",'Cow Record'!A68)</f>
        <v/>
      </c>
      <c r="C68" s="198" t="str">
        <f>IF('Cow Record'!B68="","",'Cow Record'!B68)</f>
        <v/>
      </c>
      <c r="D68" s="313" t="str">
        <f>IF('Cow Record'!D68="","",'Cow Record'!D68)</f>
        <v/>
      </c>
      <c r="E68" s="313"/>
      <c r="F68" s="165"/>
      <c r="G68" s="201" t="str">
        <f>IF('Cow Record'!G68="","",'Cow Record'!G68)</f>
        <v/>
      </c>
      <c r="H68" s="166"/>
      <c r="I68" s="166"/>
      <c r="J68" s="166"/>
      <c r="K68" s="169"/>
      <c r="L68" s="214">
        <v>50</v>
      </c>
      <c r="M68" s="168" t="str">
        <f t="shared" si="4"/>
        <v/>
      </c>
      <c r="N68" s="165"/>
      <c r="O68" s="169"/>
      <c r="P68" s="189" t="str">
        <f t="shared" si="7"/>
        <v/>
      </c>
      <c r="Q68" s="189" t="str">
        <f t="shared" si="8"/>
        <v/>
      </c>
      <c r="R68" s="189" t="str">
        <f t="shared" si="9"/>
        <v/>
      </c>
      <c r="S68" s="190" t="str">
        <f t="shared" si="6"/>
        <v/>
      </c>
      <c r="T68" s="249"/>
      <c r="U68" s="249"/>
      <c r="V68" s="249"/>
      <c r="W68" s="249"/>
      <c r="X68" s="249"/>
      <c r="Y68" s="249"/>
      <c r="Z68" s="244"/>
      <c r="AA68" s="4" t="s">
        <v>116</v>
      </c>
      <c r="AB68" s="1" t="str">
        <f t="shared" si="10"/>
        <v/>
      </c>
      <c r="AC68" s="4" t="s">
        <v>117</v>
      </c>
      <c r="AD68" s="1">
        <f t="shared" si="11"/>
        <v>0</v>
      </c>
      <c r="AH68" t="s">
        <v>136</v>
      </c>
      <c r="AK68" s="225" t="str">
        <f t="shared" si="2"/>
        <v/>
      </c>
      <c r="AR68" s="225" t="str">
        <f t="shared" si="3"/>
        <v/>
      </c>
      <c r="AS68" s="228"/>
      <c r="AZ68" s="1" t="str">
        <f t="shared" ref="AZ68:AZ131" si="12">Q68</f>
        <v/>
      </c>
      <c r="BH68" s="1" t="str">
        <f t="shared" ref="BH68:BH131" si="13">R68</f>
        <v/>
      </c>
    </row>
    <row r="69" spans="1:63" s="44" customFormat="1" ht="15.6" x14ac:dyDescent="0.3">
      <c r="A69" s="171"/>
      <c r="B69" s="172" t="str">
        <f>IF('Cow Record'!A69="","",'Cow Record'!A69)</f>
        <v/>
      </c>
      <c r="C69" s="174" t="str">
        <f>IF('Cow Record'!B69="","",'Cow Record'!B69)</f>
        <v/>
      </c>
      <c r="D69" s="312" t="str">
        <f>IF('Cow Record'!D69="","",'Cow Record'!D69)</f>
        <v/>
      </c>
      <c r="E69" s="312"/>
      <c r="F69" s="171"/>
      <c r="G69" s="191" t="str">
        <f>IF('Cow Record'!G69="","",'Cow Record'!G69)</f>
        <v/>
      </c>
      <c r="H69" s="172"/>
      <c r="I69" s="172"/>
      <c r="J69" s="172"/>
      <c r="K69" s="175"/>
      <c r="L69" s="215">
        <v>50</v>
      </c>
      <c r="M69" s="174" t="str">
        <f t="shared" si="4"/>
        <v/>
      </c>
      <c r="N69" s="171"/>
      <c r="O69" s="175"/>
      <c r="P69" s="242" t="str">
        <f t="shared" si="7"/>
        <v/>
      </c>
      <c r="Q69" s="242" t="str">
        <f t="shared" si="8"/>
        <v/>
      </c>
      <c r="R69" s="192" t="str">
        <f t="shared" si="9"/>
        <v/>
      </c>
      <c r="S69" s="193" t="str">
        <f t="shared" si="6"/>
        <v/>
      </c>
      <c r="T69" s="250"/>
      <c r="U69" s="250"/>
      <c r="V69" s="250"/>
      <c r="W69" s="250"/>
      <c r="X69" s="250"/>
      <c r="Y69" s="250"/>
      <c r="Z69" s="245"/>
      <c r="AA69" s="44" t="s">
        <v>118</v>
      </c>
      <c r="AB69" s="47" t="str">
        <f t="shared" si="10"/>
        <v/>
      </c>
      <c r="AC69" s="44" t="s">
        <v>119</v>
      </c>
      <c r="AD69" s="47">
        <f t="shared" si="11"/>
        <v>0</v>
      </c>
      <c r="AH69" s="44" t="s">
        <v>137</v>
      </c>
      <c r="AK69" s="227" t="str">
        <f t="shared" si="2"/>
        <v/>
      </c>
      <c r="AL69" s="227"/>
      <c r="AN69" s="47"/>
      <c r="AO69" s="47"/>
      <c r="AP69" s="47"/>
      <c r="AQ69" s="47"/>
      <c r="AR69" s="227" t="str">
        <f t="shared" si="3"/>
        <v/>
      </c>
      <c r="AS69" s="48"/>
      <c r="AT69" s="47"/>
      <c r="AU69" s="47"/>
      <c r="AV69" s="47"/>
      <c r="AW69" s="47"/>
      <c r="AX69" s="47"/>
      <c r="AZ69" s="47" t="str">
        <f t="shared" si="12"/>
        <v/>
      </c>
      <c r="BA69" s="47"/>
      <c r="BB69" s="47"/>
      <c r="BC69" s="47"/>
      <c r="BD69" s="47"/>
      <c r="BE69" s="47"/>
      <c r="BF69" s="47"/>
      <c r="BG69" s="47"/>
      <c r="BH69" s="47" t="str">
        <f t="shared" si="13"/>
        <v/>
      </c>
      <c r="BI69" s="47"/>
      <c r="BJ69" s="47"/>
      <c r="BK69" s="47"/>
    </row>
    <row r="70" spans="1:63" ht="15.6" x14ac:dyDescent="0.25">
      <c r="A70" s="165"/>
      <c r="B70" s="197" t="str">
        <f>IF('Cow Record'!A70="","",'Cow Record'!A70)</f>
        <v/>
      </c>
      <c r="C70" s="198" t="str">
        <f>IF('Cow Record'!B70="","",'Cow Record'!B70)</f>
        <v/>
      </c>
      <c r="D70" s="313" t="str">
        <f>IF('Cow Record'!D70="","",'Cow Record'!D70)</f>
        <v/>
      </c>
      <c r="E70" s="313"/>
      <c r="F70" s="165"/>
      <c r="G70" s="201" t="str">
        <f>IF('Cow Record'!G70="","",'Cow Record'!G70)</f>
        <v/>
      </c>
      <c r="H70" s="166"/>
      <c r="I70" s="166"/>
      <c r="J70" s="166"/>
      <c r="K70" s="169"/>
      <c r="L70" s="214">
        <v>50</v>
      </c>
      <c r="M70" s="168" t="str">
        <f t="shared" si="4"/>
        <v/>
      </c>
      <c r="N70" s="165"/>
      <c r="O70" s="169"/>
      <c r="P70" s="189" t="str">
        <f t="shared" si="7"/>
        <v/>
      </c>
      <c r="Q70" s="189" t="str">
        <f t="shared" si="8"/>
        <v/>
      </c>
      <c r="R70" s="189" t="str">
        <f t="shared" si="9"/>
        <v/>
      </c>
      <c r="S70" s="190" t="str">
        <f t="shared" si="6"/>
        <v/>
      </c>
      <c r="T70" s="249"/>
      <c r="U70" s="249"/>
      <c r="V70" s="249"/>
      <c r="W70" s="249"/>
      <c r="X70" s="249"/>
      <c r="Y70" s="249"/>
      <c r="Z70" s="244"/>
      <c r="AC70" s="4" t="s">
        <v>45</v>
      </c>
      <c r="AD70" s="1">
        <f t="shared" si="11"/>
        <v>0</v>
      </c>
      <c r="AH70" t="s">
        <v>138</v>
      </c>
      <c r="AK70" s="225" t="str">
        <f t="shared" ref="AK70:AK133" si="14">P70</f>
        <v/>
      </c>
      <c r="AR70" s="225" t="str">
        <f t="shared" ref="AR70:AR133" si="15">S70</f>
        <v/>
      </c>
      <c r="AS70" s="228"/>
      <c r="AZ70" s="1" t="str">
        <f t="shared" si="12"/>
        <v/>
      </c>
      <c r="BH70" s="1" t="str">
        <f t="shared" si="13"/>
        <v/>
      </c>
    </row>
    <row r="71" spans="1:63" s="44" customFormat="1" ht="15.6" x14ac:dyDescent="0.3">
      <c r="A71" s="171"/>
      <c r="B71" s="172" t="str">
        <f>IF('Cow Record'!A71="","",'Cow Record'!A71)</f>
        <v/>
      </c>
      <c r="C71" s="174" t="str">
        <f>IF('Cow Record'!B71="","",'Cow Record'!B71)</f>
        <v/>
      </c>
      <c r="D71" s="312" t="str">
        <f>IF('Cow Record'!D71="","",'Cow Record'!D71)</f>
        <v/>
      </c>
      <c r="E71" s="312"/>
      <c r="F71" s="171"/>
      <c r="G71" s="191" t="str">
        <f>IF('Cow Record'!G71="","",'Cow Record'!G71)</f>
        <v/>
      </c>
      <c r="H71" s="172"/>
      <c r="I71" s="172"/>
      <c r="J71" s="172"/>
      <c r="K71" s="175"/>
      <c r="L71" s="215">
        <v>50</v>
      </c>
      <c r="M71" s="174" t="str">
        <f t="shared" ref="M71:M134" si="16">IF(K71="","",IF(J71="D",K71/(1-(L71/100)),K71))</f>
        <v/>
      </c>
      <c r="N71" s="171"/>
      <c r="O71" s="175"/>
      <c r="P71" s="242" t="str">
        <f t="shared" si="7"/>
        <v/>
      </c>
      <c r="Q71" s="242" t="str">
        <f t="shared" si="8"/>
        <v/>
      </c>
      <c r="R71" s="192" t="str">
        <f t="shared" si="9"/>
        <v/>
      </c>
      <c r="S71" s="193" t="str">
        <f t="shared" ref="S71:S134" si="17">IF(C71="","",H71/C71)</f>
        <v/>
      </c>
      <c r="T71" s="250"/>
      <c r="U71" s="250"/>
      <c r="V71" s="250"/>
      <c r="W71" s="250"/>
      <c r="X71" s="250"/>
      <c r="Y71" s="250"/>
      <c r="Z71" s="245"/>
      <c r="AC71" s="44" t="s">
        <v>120</v>
      </c>
      <c r="AD71" s="47">
        <f t="shared" si="11"/>
        <v>0</v>
      </c>
      <c r="AH71" s="44" t="s">
        <v>139</v>
      </c>
      <c r="AK71" s="227" t="str">
        <f t="shared" si="14"/>
        <v/>
      </c>
      <c r="AL71" s="227"/>
      <c r="AN71" s="47"/>
      <c r="AO71" s="47"/>
      <c r="AP71" s="47"/>
      <c r="AQ71" s="47"/>
      <c r="AR71" s="227" t="str">
        <f t="shared" si="15"/>
        <v/>
      </c>
      <c r="AS71" s="48"/>
      <c r="AT71" s="47"/>
      <c r="AU71" s="47"/>
      <c r="AV71" s="47"/>
      <c r="AW71" s="47"/>
      <c r="AX71" s="47"/>
      <c r="AZ71" s="47" t="str">
        <f t="shared" si="12"/>
        <v/>
      </c>
      <c r="BA71" s="47"/>
      <c r="BB71" s="47"/>
      <c r="BC71" s="47"/>
      <c r="BD71" s="47"/>
      <c r="BE71" s="47"/>
      <c r="BF71" s="47"/>
      <c r="BG71" s="47"/>
      <c r="BH71" s="47" t="str">
        <f t="shared" si="13"/>
        <v/>
      </c>
      <c r="BI71" s="47"/>
      <c r="BJ71" s="47"/>
      <c r="BK71" s="47"/>
    </row>
    <row r="72" spans="1:63" ht="15.6" x14ac:dyDescent="0.25">
      <c r="A72" s="165"/>
      <c r="B72" s="197" t="str">
        <f>IF('Cow Record'!A72="","",'Cow Record'!A72)</f>
        <v/>
      </c>
      <c r="C72" s="198" t="str">
        <f>IF('Cow Record'!B72="","",'Cow Record'!B72)</f>
        <v/>
      </c>
      <c r="D72" s="313" t="str">
        <f>IF('Cow Record'!D72="","",'Cow Record'!D72)</f>
        <v/>
      </c>
      <c r="E72" s="313"/>
      <c r="F72" s="165"/>
      <c r="G72" s="201" t="str">
        <f>IF('Cow Record'!G72="","",'Cow Record'!G72)</f>
        <v/>
      </c>
      <c r="H72" s="166"/>
      <c r="I72" s="166"/>
      <c r="J72" s="166"/>
      <c r="K72" s="169"/>
      <c r="L72" s="214">
        <v>50</v>
      </c>
      <c r="M72" s="168" t="str">
        <f t="shared" si="16"/>
        <v/>
      </c>
      <c r="N72" s="165"/>
      <c r="O72" s="169"/>
      <c r="P72" s="189" t="str">
        <f t="shared" si="7"/>
        <v/>
      </c>
      <c r="Q72" s="189" t="str">
        <f t="shared" si="8"/>
        <v/>
      </c>
      <c r="R72" s="189" t="str">
        <f t="shared" si="9"/>
        <v/>
      </c>
      <c r="S72" s="190" t="str">
        <f t="shared" si="17"/>
        <v/>
      </c>
      <c r="T72" s="249"/>
      <c r="U72" s="249"/>
      <c r="V72" s="249"/>
      <c r="W72" s="249"/>
      <c r="X72" s="249"/>
      <c r="Y72" s="249"/>
      <c r="Z72" s="244"/>
      <c r="AC72" s="4" t="s">
        <v>121</v>
      </c>
      <c r="AD72" s="1">
        <f t="shared" si="11"/>
        <v>0</v>
      </c>
      <c r="AH72" t="s">
        <v>140</v>
      </c>
      <c r="AK72" s="225" t="str">
        <f t="shared" si="14"/>
        <v/>
      </c>
      <c r="AR72" s="225" t="str">
        <f t="shared" si="15"/>
        <v/>
      </c>
      <c r="AS72" s="228"/>
      <c r="AZ72" s="1" t="str">
        <f t="shared" si="12"/>
        <v/>
      </c>
      <c r="BH72" s="1" t="str">
        <f t="shared" si="13"/>
        <v/>
      </c>
    </row>
    <row r="73" spans="1:63" s="44" customFormat="1" ht="15.6" x14ac:dyDescent="0.3">
      <c r="A73" s="171"/>
      <c r="B73" s="172" t="str">
        <f>IF('Cow Record'!A73="","",'Cow Record'!A73)</f>
        <v/>
      </c>
      <c r="C73" s="174" t="str">
        <f>IF('Cow Record'!B73="","",'Cow Record'!B73)</f>
        <v/>
      </c>
      <c r="D73" s="312" t="str">
        <f>IF('Cow Record'!D73="","",'Cow Record'!D73)</f>
        <v/>
      </c>
      <c r="E73" s="312"/>
      <c r="F73" s="171"/>
      <c r="G73" s="191" t="str">
        <f>IF('Cow Record'!G73="","",'Cow Record'!G73)</f>
        <v/>
      </c>
      <c r="H73" s="172"/>
      <c r="I73" s="172"/>
      <c r="J73" s="172"/>
      <c r="K73" s="175"/>
      <c r="L73" s="215">
        <v>50</v>
      </c>
      <c r="M73" s="174" t="str">
        <f t="shared" si="16"/>
        <v/>
      </c>
      <c r="N73" s="171"/>
      <c r="O73" s="175"/>
      <c r="P73" s="242" t="str">
        <f t="shared" si="7"/>
        <v/>
      </c>
      <c r="Q73" s="242" t="str">
        <f t="shared" si="8"/>
        <v/>
      </c>
      <c r="R73" s="192" t="str">
        <f t="shared" si="9"/>
        <v/>
      </c>
      <c r="S73" s="193" t="str">
        <f t="shared" si="17"/>
        <v/>
      </c>
      <c r="T73" s="250"/>
      <c r="U73" s="250"/>
      <c r="V73" s="250"/>
      <c r="W73" s="250"/>
      <c r="X73" s="250"/>
      <c r="Y73" s="250"/>
      <c r="Z73" s="245"/>
      <c r="AC73" s="44" t="s">
        <v>122</v>
      </c>
      <c r="AD73" s="47">
        <f t="shared" si="11"/>
        <v>0</v>
      </c>
      <c r="AH73" s="44" t="s">
        <v>55</v>
      </c>
      <c r="AK73" s="227" t="str">
        <f t="shared" si="14"/>
        <v/>
      </c>
      <c r="AL73" s="227"/>
      <c r="AN73" s="47"/>
      <c r="AO73" s="47"/>
      <c r="AP73" s="47"/>
      <c r="AQ73" s="47"/>
      <c r="AR73" s="227" t="str">
        <f t="shared" si="15"/>
        <v/>
      </c>
      <c r="AS73" s="48"/>
      <c r="AT73" s="47"/>
      <c r="AU73" s="47"/>
      <c r="AV73" s="47"/>
      <c r="AW73" s="47"/>
      <c r="AX73" s="47"/>
      <c r="AZ73" s="47" t="str">
        <f t="shared" si="12"/>
        <v/>
      </c>
      <c r="BA73" s="47"/>
      <c r="BB73" s="47"/>
      <c r="BC73" s="47"/>
      <c r="BD73" s="47"/>
      <c r="BE73" s="47"/>
      <c r="BF73" s="47"/>
      <c r="BG73" s="47"/>
      <c r="BH73" s="47" t="str">
        <f t="shared" si="13"/>
        <v/>
      </c>
      <c r="BI73" s="47"/>
      <c r="BJ73" s="47"/>
      <c r="BK73" s="47"/>
    </row>
    <row r="74" spans="1:63" ht="15.6" x14ac:dyDescent="0.25">
      <c r="A74" s="165"/>
      <c r="B74" s="197" t="str">
        <f>IF('Cow Record'!A74="","",'Cow Record'!A74)</f>
        <v/>
      </c>
      <c r="C74" s="198" t="str">
        <f>IF('Cow Record'!B74="","",'Cow Record'!B74)</f>
        <v/>
      </c>
      <c r="D74" s="313" t="str">
        <f>IF('Cow Record'!D74="","",'Cow Record'!D74)</f>
        <v/>
      </c>
      <c r="E74" s="313"/>
      <c r="F74" s="165"/>
      <c r="G74" s="201" t="str">
        <f>IF('Cow Record'!G74="","",'Cow Record'!G74)</f>
        <v/>
      </c>
      <c r="H74" s="166"/>
      <c r="I74" s="166"/>
      <c r="J74" s="166"/>
      <c r="K74" s="169"/>
      <c r="L74" s="214">
        <v>50</v>
      </c>
      <c r="M74" s="168" t="str">
        <f t="shared" si="16"/>
        <v/>
      </c>
      <c r="N74" s="165"/>
      <c r="O74" s="169"/>
      <c r="P74" s="189" t="str">
        <f t="shared" si="7"/>
        <v/>
      </c>
      <c r="Q74" s="189" t="str">
        <f t="shared" si="8"/>
        <v/>
      </c>
      <c r="R74" s="189" t="str">
        <f t="shared" si="9"/>
        <v/>
      </c>
      <c r="S74" s="190" t="str">
        <f t="shared" si="17"/>
        <v/>
      </c>
      <c r="T74" s="249"/>
      <c r="U74" s="249"/>
      <c r="V74" s="249"/>
      <c r="W74" s="249"/>
      <c r="X74" s="249"/>
      <c r="Y74" s="249"/>
      <c r="Z74" s="244"/>
      <c r="AC74" s="4" t="s">
        <v>123</v>
      </c>
      <c r="AD74" s="1">
        <f t="shared" si="11"/>
        <v>0</v>
      </c>
      <c r="AH74" t="s">
        <v>141</v>
      </c>
      <c r="AK74" s="225" t="str">
        <f t="shared" si="14"/>
        <v/>
      </c>
      <c r="AR74" s="225" t="str">
        <f t="shared" si="15"/>
        <v/>
      </c>
      <c r="AS74" s="228"/>
      <c r="AZ74" s="1" t="str">
        <f t="shared" si="12"/>
        <v/>
      </c>
      <c r="BH74" s="1" t="str">
        <f t="shared" si="13"/>
        <v/>
      </c>
    </row>
    <row r="75" spans="1:63" s="44" customFormat="1" ht="15.6" x14ac:dyDescent="0.3">
      <c r="A75" s="171"/>
      <c r="B75" s="172" t="str">
        <f>IF('Cow Record'!A75="","",'Cow Record'!A75)</f>
        <v/>
      </c>
      <c r="C75" s="174" t="str">
        <f>IF('Cow Record'!B75="","",'Cow Record'!B75)</f>
        <v/>
      </c>
      <c r="D75" s="312" t="str">
        <f>IF('Cow Record'!D75="","",'Cow Record'!D75)</f>
        <v/>
      </c>
      <c r="E75" s="312"/>
      <c r="F75" s="171"/>
      <c r="G75" s="191" t="str">
        <f>IF('Cow Record'!G75="","",'Cow Record'!G75)</f>
        <v/>
      </c>
      <c r="H75" s="172"/>
      <c r="I75" s="172"/>
      <c r="J75" s="172"/>
      <c r="K75" s="175"/>
      <c r="L75" s="215">
        <v>50</v>
      </c>
      <c r="M75" s="174" t="str">
        <f t="shared" si="16"/>
        <v/>
      </c>
      <c r="N75" s="171"/>
      <c r="O75" s="175"/>
      <c r="P75" s="242" t="str">
        <f t="shared" ref="P75:P138" si="18">IF(I75="","",(H75-F75)/(I75-D75))</f>
        <v/>
      </c>
      <c r="Q75" s="242" t="str">
        <f t="shared" ref="Q75:Q138" si="19">IF(I75="","",(M75-H75)/(N75-I75))</f>
        <v/>
      </c>
      <c r="R75" s="192" t="str">
        <f t="shared" ref="R75:R138" si="20">IF(N75="","",(M75-F75)/(N75-D75))</f>
        <v/>
      </c>
      <c r="S75" s="193" t="str">
        <f t="shared" si="17"/>
        <v/>
      </c>
      <c r="T75" s="250"/>
      <c r="U75" s="250"/>
      <c r="V75" s="250"/>
      <c r="W75" s="250"/>
      <c r="X75" s="250"/>
      <c r="Y75" s="250"/>
      <c r="Z75" s="245"/>
      <c r="AC75" s="44" t="s">
        <v>124</v>
      </c>
      <c r="AD75" s="47">
        <f t="shared" si="11"/>
        <v>0</v>
      </c>
      <c r="AH75" s="44" t="s">
        <v>142</v>
      </c>
      <c r="AK75" s="227" t="str">
        <f t="shared" si="14"/>
        <v/>
      </c>
      <c r="AL75" s="227"/>
      <c r="AN75" s="47"/>
      <c r="AO75" s="47"/>
      <c r="AP75" s="47"/>
      <c r="AQ75" s="47"/>
      <c r="AR75" s="227" t="str">
        <f t="shared" si="15"/>
        <v/>
      </c>
      <c r="AS75" s="48"/>
      <c r="AT75" s="47"/>
      <c r="AU75" s="47"/>
      <c r="AV75" s="47"/>
      <c r="AW75" s="47"/>
      <c r="AX75" s="47"/>
      <c r="AZ75" s="47" t="str">
        <f t="shared" si="12"/>
        <v/>
      </c>
      <c r="BA75" s="47"/>
      <c r="BB75" s="47"/>
      <c r="BC75" s="47"/>
      <c r="BD75" s="47"/>
      <c r="BE75" s="47"/>
      <c r="BF75" s="47"/>
      <c r="BG75" s="47"/>
      <c r="BH75" s="47" t="str">
        <f t="shared" si="13"/>
        <v/>
      </c>
      <c r="BI75" s="47"/>
      <c r="BJ75" s="47"/>
      <c r="BK75" s="47"/>
    </row>
    <row r="76" spans="1:63" ht="15.6" x14ac:dyDescent="0.25">
      <c r="A76" s="165"/>
      <c r="B76" s="197" t="str">
        <f>IF('Cow Record'!A76="","",'Cow Record'!A76)</f>
        <v/>
      </c>
      <c r="C76" s="198" t="str">
        <f>IF('Cow Record'!B76="","",'Cow Record'!B76)</f>
        <v/>
      </c>
      <c r="D76" s="313" t="str">
        <f>IF('Cow Record'!D76="","",'Cow Record'!D76)</f>
        <v/>
      </c>
      <c r="E76" s="313"/>
      <c r="F76" s="165"/>
      <c r="G76" s="201" t="str">
        <f>IF('Cow Record'!G76="","",'Cow Record'!G76)</f>
        <v/>
      </c>
      <c r="H76" s="166"/>
      <c r="I76" s="166"/>
      <c r="J76" s="166"/>
      <c r="K76" s="169"/>
      <c r="L76" s="214">
        <v>50</v>
      </c>
      <c r="M76" s="168" t="str">
        <f t="shared" si="16"/>
        <v/>
      </c>
      <c r="N76" s="165"/>
      <c r="O76" s="169"/>
      <c r="P76" s="189" t="str">
        <f t="shared" si="18"/>
        <v/>
      </c>
      <c r="Q76" s="189" t="str">
        <f t="shared" si="19"/>
        <v/>
      </c>
      <c r="R76" s="189" t="str">
        <f t="shared" si="20"/>
        <v/>
      </c>
      <c r="S76" s="190" t="str">
        <f t="shared" si="17"/>
        <v/>
      </c>
      <c r="T76" s="249"/>
      <c r="U76" s="249"/>
      <c r="V76" s="249"/>
      <c r="W76" s="249"/>
      <c r="X76" s="249"/>
      <c r="Y76" s="249"/>
      <c r="Z76" s="244"/>
      <c r="AC76" s="4" t="s">
        <v>125</v>
      </c>
      <c r="AD76" s="1">
        <f t="shared" si="11"/>
        <v>0</v>
      </c>
      <c r="AH76" t="s">
        <v>57</v>
      </c>
      <c r="AK76" s="225" t="str">
        <f t="shared" si="14"/>
        <v/>
      </c>
      <c r="AR76" s="225" t="str">
        <f t="shared" si="15"/>
        <v/>
      </c>
      <c r="AS76" s="228"/>
      <c r="AZ76" s="1" t="str">
        <f t="shared" si="12"/>
        <v/>
      </c>
      <c r="BH76" s="1" t="str">
        <f t="shared" si="13"/>
        <v/>
      </c>
    </row>
    <row r="77" spans="1:63" s="44" customFormat="1" ht="15.6" x14ac:dyDescent="0.3">
      <c r="A77" s="171"/>
      <c r="B77" s="172" t="str">
        <f>IF('Cow Record'!A77="","",'Cow Record'!A77)</f>
        <v/>
      </c>
      <c r="C77" s="174" t="str">
        <f>IF('Cow Record'!B77="","",'Cow Record'!B77)</f>
        <v/>
      </c>
      <c r="D77" s="312" t="str">
        <f>IF('Cow Record'!D77="","",'Cow Record'!D77)</f>
        <v/>
      </c>
      <c r="E77" s="312"/>
      <c r="F77" s="171"/>
      <c r="G77" s="191" t="str">
        <f>IF('Cow Record'!G77="","",'Cow Record'!G77)</f>
        <v/>
      </c>
      <c r="H77" s="172"/>
      <c r="I77" s="172"/>
      <c r="J77" s="172"/>
      <c r="K77" s="175"/>
      <c r="L77" s="215">
        <v>50</v>
      </c>
      <c r="M77" s="174" t="str">
        <f t="shared" si="16"/>
        <v/>
      </c>
      <c r="N77" s="171"/>
      <c r="O77" s="175"/>
      <c r="P77" s="242" t="str">
        <f t="shared" si="18"/>
        <v/>
      </c>
      <c r="Q77" s="242" t="str">
        <f t="shared" si="19"/>
        <v/>
      </c>
      <c r="R77" s="192" t="str">
        <f t="shared" si="20"/>
        <v/>
      </c>
      <c r="S77" s="193" t="str">
        <f t="shared" si="17"/>
        <v/>
      </c>
      <c r="T77" s="250"/>
      <c r="U77" s="250"/>
      <c r="V77" s="250"/>
      <c r="W77" s="250"/>
      <c r="X77" s="250"/>
      <c r="Y77" s="250"/>
      <c r="Z77" s="245"/>
      <c r="AC77" s="44" t="s">
        <v>126</v>
      </c>
      <c r="AD77" s="47">
        <f t="shared" si="11"/>
        <v>0</v>
      </c>
      <c r="AH77" s="44" t="s">
        <v>143</v>
      </c>
      <c r="AK77" s="227" t="str">
        <f t="shared" si="14"/>
        <v/>
      </c>
      <c r="AL77" s="227"/>
      <c r="AN77" s="47"/>
      <c r="AO77" s="47"/>
      <c r="AP77" s="47"/>
      <c r="AQ77" s="47"/>
      <c r="AR77" s="227" t="str">
        <f t="shared" si="15"/>
        <v/>
      </c>
      <c r="AS77" s="48"/>
      <c r="AT77" s="47"/>
      <c r="AU77" s="47"/>
      <c r="AV77" s="47"/>
      <c r="AW77" s="47"/>
      <c r="AX77" s="47"/>
      <c r="AZ77" s="47" t="str">
        <f t="shared" si="12"/>
        <v/>
      </c>
      <c r="BA77" s="47"/>
      <c r="BB77" s="47"/>
      <c r="BC77" s="47"/>
      <c r="BD77" s="47"/>
      <c r="BE77" s="47"/>
      <c r="BF77" s="47"/>
      <c r="BG77" s="47"/>
      <c r="BH77" s="47" t="str">
        <f t="shared" si="13"/>
        <v/>
      </c>
      <c r="BI77" s="47"/>
      <c r="BJ77" s="47"/>
      <c r="BK77" s="47"/>
    </row>
    <row r="78" spans="1:63" ht="15.6" x14ac:dyDescent="0.25">
      <c r="A78" s="165"/>
      <c r="B78" s="197" t="str">
        <f>IF('Cow Record'!A78="","",'Cow Record'!A78)</f>
        <v/>
      </c>
      <c r="C78" s="198" t="str">
        <f>IF('Cow Record'!B78="","",'Cow Record'!B78)</f>
        <v/>
      </c>
      <c r="D78" s="313" t="str">
        <f>IF('Cow Record'!D78="","",'Cow Record'!D78)</f>
        <v/>
      </c>
      <c r="E78" s="313"/>
      <c r="F78" s="165"/>
      <c r="G78" s="201" t="str">
        <f>IF('Cow Record'!G78="","",'Cow Record'!G78)</f>
        <v/>
      </c>
      <c r="H78" s="166"/>
      <c r="I78" s="166"/>
      <c r="J78" s="166"/>
      <c r="K78" s="169"/>
      <c r="L78" s="214">
        <v>50</v>
      </c>
      <c r="M78" s="168" t="str">
        <f t="shared" si="16"/>
        <v/>
      </c>
      <c r="N78" s="165"/>
      <c r="O78" s="169"/>
      <c r="P78" s="189" t="str">
        <f t="shared" si="18"/>
        <v/>
      </c>
      <c r="Q78" s="189" t="str">
        <f t="shared" si="19"/>
        <v/>
      </c>
      <c r="R78" s="189" t="str">
        <f t="shared" si="20"/>
        <v/>
      </c>
      <c r="S78" s="190" t="str">
        <f t="shared" si="17"/>
        <v/>
      </c>
      <c r="T78" s="249"/>
      <c r="U78" s="249"/>
      <c r="V78" s="249"/>
      <c r="W78" s="249"/>
      <c r="X78" s="249"/>
      <c r="Y78" s="249"/>
      <c r="Z78" s="244"/>
      <c r="AC78" t="s">
        <v>127</v>
      </c>
      <c r="AD78" s="1">
        <f t="shared" si="11"/>
        <v>0</v>
      </c>
      <c r="AH78" t="s">
        <v>144</v>
      </c>
      <c r="AK78" s="225" t="str">
        <f t="shared" si="14"/>
        <v/>
      </c>
      <c r="AR78" s="225" t="str">
        <f t="shared" si="15"/>
        <v/>
      </c>
      <c r="AS78" s="228"/>
      <c r="AZ78" s="1" t="str">
        <f t="shared" si="12"/>
        <v/>
      </c>
      <c r="BH78" s="1" t="str">
        <f t="shared" si="13"/>
        <v/>
      </c>
    </row>
    <row r="79" spans="1:63" s="44" customFormat="1" ht="15.6" x14ac:dyDescent="0.3">
      <c r="A79" s="171"/>
      <c r="B79" s="172" t="str">
        <f>IF('Cow Record'!A79="","",'Cow Record'!A79)</f>
        <v/>
      </c>
      <c r="C79" s="174" t="str">
        <f>IF('Cow Record'!B79="","",'Cow Record'!B79)</f>
        <v/>
      </c>
      <c r="D79" s="312" t="str">
        <f>IF('Cow Record'!D79="","",'Cow Record'!D79)</f>
        <v/>
      </c>
      <c r="E79" s="312"/>
      <c r="F79" s="171"/>
      <c r="G79" s="191" t="str">
        <f>IF('Cow Record'!G79="","",'Cow Record'!G79)</f>
        <v/>
      </c>
      <c r="H79" s="172"/>
      <c r="I79" s="172"/>
      <c r="J79" s="172"/>
      <c r="K79" s="175"/>
      <c r="L79" s="215">
        <v>50</v>
      </c>
      <c r="M79" s="174" t="str">
        <f t="shared" si="16"/>
        <v/>
      </c>
      <c r="N79" s="171"/>
      <c r="O79" s="175"/>
      <c r="P79" s="242" t="str">
        <f t="shared" si="18"/>
        <v/>
      </c>
      <c r="Q79" s="242" t="str">
        <f t="shared" si="19"/>
        <v/>
      </c>
      <c r="R79" s="192" t="str">
        <f t="shared" si="20"/>
        <v/>
      </c>
      <c r="S79" s="193" t="str">
        <f t="shared" si="17"/>
        <v/>
      </c>
      <c r="T79" s="250"/>
      <c r="U79" s="250"/>
      <c r="V79" s="250"/>
      <c r="W79" s="250"/>
      <c r="X79" s="250"/>
      <c r="Y79" s="250"/>
      <c r="Z79" s="245"/>
      <c r="AC79" s="44" t="s">
        <v>128</v>
      </c>
      <c r="AD79" s="47">
        <f t="shared" si="11"/>
        <v>0</v>
      </c>
      <c r="AH79" s="44" t="s">
        <v>58</v>
      </c>
      <c r="AK79" s="227" t="str">
        <f t="shared" si="14"/>
        <v/>
      </c>
      <c r="AL79" s="227"/>
      <c r="AN79" s="47"/>
      <c r="AO79" s="47"/>
      <c r="AP79" s="47"/>
      <c r="AQ79" s="47"/>
      <c r="AR79" s="227" t="str">
        <f t="shared" si="15"/>
        <v/>
      </c>
      <c r="AS79" s="48"/>
      <c r="AT79" s="47"/>
      <c r="AU79" s="47"/>
      <c r="AV79" s="47"/>
      <c r="AW79" s="47"/>
      <c r="AX79" s="47"/>
      <c r="AZ79" s="47" t="str">
        <f t="shared" si="12"/>
        <v/>
      </c>
      <c r="BA79" s="47"/>
      <c r="BB79" s="47"/>
      <c r="BC79" s="47"/>
      <c r="BD79" s="47"/>
      <c r="BE79" s="47"/>
      <c r="BF79" s="47"/>
      <c r="BG79" s="47"/>
      <c r="BH79" s="47" t="str">
        <f t="shared" si="13"/>
        <v/>
      </c>
      <c r="BI79" s="47"/>
      <c r="BJ79" s="47"/>
      <c r="BK79" s="47"/>
    </row>
    <row r="80" spans="1:63" ht="15.6" x14ac:dyDescent="0.25">
      <c r="A80" s="165"/>
      <c r="B80" s="197" t="str">
        <f>IF('Cow Record'!A80="","",'Cow Record'!A80)</f>
        <v/>
      </c>
      <c r="C80" s="198" t="str">
        <f>IF('Cow Record'!B80="","",'Cow Record'!B80)</f>
        <v/>
      </c>
      <c r="D80" s="313" t="str">
        <f>IF('Cow Record'!D80="","",'Cow Record'!D80)</f>
        <v/>
      </c>
      <c r="E80" s="313"/>
      <c r="F80" s="165"/>
      <c r="G80" s="201" t="str">
        <f>IF('Cow Record'!G80="","",'Cow Record'!G80)</f>
        <v/>
      </c>
      <c r="H80" s="166"/>
      <c r="I80" s="166"/>
      <c r="J80" s="166"/>
      <c r="K80" s="169"/>
      <c r="L80" s="214">
        <v>50</v>
      </c>
      <c r="M80" s="168" t="str">
        <f t="shared" si="16"/>
        <v/>
      </c>
      <c r="N80" s="165"/>
      <c r="O80" s="169"/>
      <c r="P80" s="189" t="str">
        <f t="shared" si="18"/>
        <v/>
      </c>
      <c r="Q80" s="189" t="str">
        <f t="shared" si="19"/>
        <v/>
      </c>
      <c r="R80" s="189" t="str">
        <f t="shared" si="20"/>
        <v/>
      </c>
      <c r="S80" s="190" t="str">
        <f t="shared" si="17"/>
        <v/>
      </c>
      <c r="T80" s="249"/>
      <c r="U80" s="249"/>
      <c r="V80" s="249"/>
      <c r="W80" s="249"/>
      <c r="X80" s="249"/>
      <c r="Y80" s="249"/>
      <c r="Z80" s="244"/>
      <c r="AC80" s="4" t="s">
        <v>129</v>
      </c>
      <c r="AD80" s="1">
        <f t="shared" si="11"/>
        <v>0</v>
      </c>
      <c r="AH80" t="s">
        <v>145</v>
      </c>
      <c r="AK80" s="225" t="str">
        <f t="shared" si="14"/>
        <v/>
      </c>
      <c r="AR80" s="225" t="str">
        <f t="shared" si="15"/>
        <v/>
      </c>
      <c r="AS80" s="228"/>
      <c r="AZ80" s="1" t="str">
        <f t="shared" si="12"/>
        <v/>
      </c>
      <c r="BH80" s="1" t="str">
        <f t="shared" si="13"/>
        <v/>
      </c>
    </row>
    <row r="81" spans="1:63" s="44" customFormat="1" ht="15.6" x14ac:dyDescent="0.3">
      <c r="A81" s="171"/>
      <c r="B81" s="172" t="str">
        <f>IF('Cow Record'!A81="","",'Cow Record'!A81)</f>
        <v/>
      </c>
      <c r="C81" s="174" t="str">
        <f>IF('Cow Record'!B81="","",'Cow Record'!B81)</f>
        <v/>
      </c>
      <c r="D81" s="312" t="str">
        <f>IF('Cow Record'!D81="","",'Cow Record'!D81)</f>
        <v/>
      </c>
      <c r="E81" s="312"/>
      <c r="F81" s="171"/>
      <c r="G81" s="191" t="str">
        <f>IF('Cow Record'!G81="","",'Cow Record'!G81)</f>
        <v/>
      </c>
      <c r="H81" s="172"/>
      <c r="I81" s="172"/>
      <c r="J81" s="172"/>
      <c r="K81" s="175"/>
      <c r="L81" s="215">
        <v>50</v>
      </c>
      <c r="M81" s="174" t="str">
        <f t="shared" si="16"/>
        <v/>
      </c>
      <c r="N81" s="171"/>
      <c r="O81" s="175"/>
      <c r="P81" s="242" t="str">
        <f t="shared" si="18"/>
        <v/>
      </c>
      <c r="Q81" s="242" t="str">
        <f t="shared" si="19"/>
        <v/>
      </c>
      <c r="R81" s="192" t="str">
        <f t="shared" si="20"/>
        <v/>
      </c>
      <c r="S81" s="193" t="str">
        <f t="shared" si="17"/>
        <v/>
      </c>
      <c r="T81" s="250"/>
      <c r="U81" s="250"/>
      <c r="V81" s="250"/>
      <c r="W81" s="250"/>
      <c r="X81" s="250"/>
      <c r="Y81" s="250"/>
      <c r="Z81" s="245"/>
      <c r="AC81" s="44" t="s">
        <v>130</v>
      </c>
      <c r="AD81" s="47">
        <f t="shared" si="11"/>
        <v>0</v>
      </c>
      <c r="AH81" s="44" t="s">
        <v>146</v>
      </c>
      <c r="AK81" s="227" t="str">
        <f t="shared" si="14"/>
        <v/>
      </c>
      <c r="AL81" s="227"/>
      <c r="AN81" s="47"/>
      <c r="AO81" s="47"/>
      <c r="AP81" s="47"/>
      <c r="AQ81" s="47"/>
      <c r="AR81" s="227" t="str">
        <f t="shared" si="15"/>
        <v/>
      </c>
      <c r="AS81" s="48"/>
      <c r="AT81" s="47"/>
      <c r="AU81" s="47"/>
      <c r="AV81" s="47"/>
      <c r="AW81" s="47"/>
      <c r="AX81" s="47"/>
      <c r="AZ81" s="47" t="str">
        <f t="shared" si="12"/>
        <v/>
      </c>
      <c r="BA81" s="47"/>
      <c r="BB81" s="47"/>
      <c r="BC81" s="47"/>
      <c r="BD81" s="47"/>
      <c r="BE81" s="47"/>
      <c r="BF81" s="47"/>
      <c r="BG81" s="47"/>
      <c r="BH81" s="47" t="str">
        <f t="shared" si="13"/>
        <v/>
      </c>
      <c r="BI81" s="47"/>
      <c r="BJ81" s="47"/>
      <c r="BK81" s="47"/>
    </row>
    <row r="82" spans="1:63" ht="15.6" x14ac:dyDescent="0.25">
      <c r="A82" s="165"/>
      <c r="B82" s="197" t="str">
        <f>IF('Cow Record'!A82="","",'Cow Record'!A82)</f>
        <v/>
      </c>
      <c r="C82" s="198" t="str">
        <f>IF('Cow Record'!B82="","",'Cow Record'!B82)</f>
        <v/>
      </c>
      <c r="D82" s="313" t="str">
        <f>IF('Cow Record'!D82="","",'Cow Record'!D82)</f>
        <v/>
      </c>
      <c r="E82" s="313"/>
      <c r="F82" s="165"/>
      <c r="G82" s="201" t="str">
        <f>IF('Cow Record'!G82="","",'Cow Record'!G82)</f>
        <v/>
      </c>
      <c r="H82" s="166"/>
      <c r="I82" s="166"/>
      <c r="J82" s="166"/>
      <c r="K82" s="169"/>
      <c r="L82" s="214">
        <v>50</v>
      </c>
      <c r="M82" s="168" t="str">
        <f t="shared" si="16"/>
        <v/>
      </c>
      <c r="N82" s="165"/>
      <c r="O82" s="169"/>
      <c r="P82" s="189" t="str">
        <f t="shared" si="18"/>
        <v/>
      </c>
      <c r="Q82" s="189" t="str">
        <f t="shared" si="19"/>
        <v/>
      </c>
      <c r="R82" s="189" t="str">
        <f t="shared" si="20"/>
        <v/>
      </c>
      <c r="S82" s="190" t="str">
        <f t="shared" si="17"/>
        <v/>
      </c>
      <c r="T82" s="249"/>
      <c r="U82" s="249"/>
      <c r="V82" s="249"/>
      <c r="W82" s="249"/>
      <c r="X82" s="249"/>
      <c r="Y82" s="249"/>
      <c r="Z82" s="244"/>
      <c r="AC82" s="4" t="s">
        <v>131</v>
      </c>
      <c r="AD82" s="1">
        <f t="shared" si="11"/>
        <v>0</v>
      </c>
      <c r="AH82" t="s">
        <v>147</v>
      </c>
      <c r="AK82" s="225" t="str">
        <f t="shared" si="14"/>
        <v/>
      </c>
      <c r="AR82" s="225" t="str">
        <f t="shared" si="15"/>
        <v/>
      </c>
      <c r="AS82" s="228"/>
      <c r="AZ82" s="1" t="str">
        <f t="shared" si="12"/>
        <v/>
      </c>
      <c r="BH82" s="1" t="str">
        <f t="shared" si="13"/>
        <v/>
      </c>
    </row>
    <row r="83" spans="1:63" s="44" customFormat="1" ht="15.6" x14ac:dyDescent="0.3">
      <c r="A83" s="171"/>
      <c r="B83" s="172" t="str">
        <f>IF('Cow Record'!A83="","",'Cow Record'!A83)</f>
        <v/>
      </c>
      <c r="C83" s="174" t="str">
        <f>IF('Cow Record'!B83="","",'Cow Record'!B83)</f>
        <v/>
      </c>
      <c r="D83" s="312" t="str">
        <f>IF('Cow Record'!D83="","",'Cow Record'!D83)</f>
        <v/>
      </c>
      <c r="E83" s="312"/>
      <c r="F83" s="171"/>
      <c r="G83" s="191" t="str">
        <f>IF('Cow Record'!G83="","",'Cow Record'!G83)</f>
        <v/>
      </c>
      <c r="H83" s="172"/>
      <c r="I83" s="172"/>
      <c r="J83" s="172"/>
      <c r="K83" s="175"/>
      <c r="L83" s="215">
        <v>50</v>
      </c>
      <c r="M83" s="174" t="str">
        <f t="shared" si="16"/>
        <v/>
      </c>
      <c r="N83" s="171"/>
      <c r="O83" s="175"/>
      <c r="P83" s="242" t="str">
        <f t="shared" si="18"/>
        <v/>
      </c>
      <c r="Q83" s="242" t="str">
        <f t="shared" si="19"/>
        <v/>
      </c>
      <c r="R83" s="192" t="str">
        <f t="shared" si="20"/>
        <v/>
      </c>
      <c r="S83" s="193" t="str">
        <f t="shared" si="17"/>
        <v/>
      </c>
      <c r="T83" s="250"/>
      <c r="U83" s="250"/>
      <c r="V83" s="250"/>
      <c r="W83" s="250"/>
      <c r="X83" s="250"/>
      <c r="Y83" s="250"/>
      <c r="Z83" s="245"/>
      <c r="AC83" s="44" t="s">
        <v>132</v>
      </c>
      <c r="AD83" s="47">
        <f t="shared" si="11"/>
        <v>0</v>
      </c>
      <c r="AH83" s="44" t="s">
        <v>148</v>
      </c>
      <c r="AK83" s="227" t="str">
        <f t="shared" si="14"/>
        <v/>
      </c>
      <c r="AL83" s="227"/>
      <c r="AN83" s="47"/>
      <c r="AO83" s="47"/>
      <c r="AP83" s="47"/>
      <c r="AQ83" s="47"/>
      <c r="AR83" s="227" t="str">
        <f t="shared" si="15"/>
        <v/>
      </c>
      <c r="AS83" s="48"/>
      <c r="AT83" s="47"/>
      <c r="AU83" s="47"/>
      <c r="AV83" s="47"/>
      <c r="AW83" s="47"/>
      <c r="AX83" s="47"/>
      <c r="AZ83" s="47" t="str">
        <f t="shared" si="12"/>
        <v/>
      </c>
      <c r="BA83" s="47"/>
      <c r="BB83" s="47"/>
      <c r="BC83" s="47"/>
      <c r="BD83" s="47"/>
      <c r="BE83" s="47"/>
      <c r="BF83" s="47"/>
      <c r="BG83" s="47"/>
      <c r="BH83" s="47" t="str">
        <f t="shared" si="13"/>
        <v/>
      </c>
      <c r="BI83" s="47"/>
      <c r="BJ83" s="47"/>
      <c r="BK83" s="47"/>
    </row>
    <row r="84" spans="1:63" ht="15.6" x14ac:dyDescent="0.25">
      <c r="A84" s="165"/>
      <c r="B84" s="197" t="str">
        <f>IF('Cow Record'!A84="","",'Cow Record'!A84)</f>
        <v/>
      </c>
      <c r="C84" s="198" t="str">
        <f>IF('Cow Record'!B84="","",'Cow Record'!B84)</f>
        <v/>
      </c>
      <c r="D84" s="313" t="str">
        <f>IF('Cow Record'!D84="","",'Cow Record'!D84)</f>
        <v/>
      </c>
      <c r="E84" s="313"/>
      <c r="F84" s="165"/>
      <c r="G84" s="201" t="str">
        <f>IF('Cow Record'!G84="","",'Cow Record'!G84)</f>
        <v/>
      </c>
      <c r="H84" s="166"/>
      <c r="I84" s="166"/>
      <c r="J84" s="166"/>
      <c r="K84" s="169"/>
      <c r="L84" s="214">
        <v>50</v>
      </c>
      <c r="M84" s="168" t="str">
        <f t="shared" si="16"/>
        <v/>
      </c>
      <c r="N84" s="165"/>
      <c r="O84" s="169"/>
      <c r="P84" s="189" t="str">
        <f t="shared" si="18"/>
        <v/>
      </c>
      <c r="Q84" s="189" t="str">
        <f t="shared" si="19"/>
        <v/>
      </c>
      <c r="R84" s="189" t="str">
        <f t="shared" si="20"/>
        <v/>
      </c>
      <c r="S84" s="190" t="str">
        <f t="shared" si="17"/>
        <v/>
      </c>
      <c r="T84" s="249"/>
      <c r="U84" s="249"/>
      <c r="V84" s="249"/>
      <c r="W84" s="249"/>
      <c r="X84" s="249"/>
      <c r="Y84" s="249"/>
      <c r="Z84" s="244"/>
      <c r="AC84" s="4" t="s">
        <v>133</v>
      </c>
      <c r="AD84" s="1">
        <f t="shared" si="11"/>
        <v>0</v>
      </c>
      <c r="AH84" t="s">
        <v>149</v>
      </c>
      <c r="AK84" s="225" t="str">
        <f t="shared" si="14"/>
        <v/>
      </c>
      <c r="AR84" s="225" t="str">
        <f t="shared" si="15"/>
        <v/>
      </c>
      <c r="AS84" s="228"/>
      <c r="AZ84" s="1" t="str">
        <f t="shared" si="12"/>
        <v/>
      </c>
      <c r="BH84" s="1" t="str">
        <f t="shared" si="13"/>
        <v/>
      </c>
    </row>
    <row r="85" spans="1:63" s="44" customFormat="1" ht="15.6" x14ac:dyDescent="0.3">
      <c r="A85" s="171"/>
      <c r="B85" s="172" t="str">
        <f>IF('Cow Record'!A85="","",'Cow Record'!A85)</f>
        <v/>
      </c>
      <c r="C85" s="174" t="str">
        <f>IF('Cow Record'!B85="","",'Cow Record'!B85)</f>
        <v/>
      </c>
      <c r="D85" s="312" t="str">
        <f>IF('Cow Record'!D85="","",'Cow Record'!D85)</f>
        <v/>
      </c>
      <c r="E85" s="312"/>
      <c r="F85" s="171"/>
      <c r="G85" s="191" t="str">
        <f>IF('Cow Record'!G85="","",'Cow Record'!G85)</f>
        <v/>
      </c>
      <c r="H85" s="172"/>
      <c r="I85" s="172"/>
      <c r="J85" s="172"/>
      <c r="K85" s="175"/>
      <c r="L85" s="215">
        <v>50</v>
      </c>
      <c r="M85" s="174" t="str">
        <f t="shared" si="16"/>
        <v/>
      </c>
      <c r="N85" s="171"/>
      <c r="O85" s="175"/>
      <c r="P85" s="242" t="str">
        <f t="shared" si="18"/>
        <v/>
      </c>
      <c r="Q85" s="242" t="str">
        <f t="shared" si="19"/>
        <v/>
      </c>
      <c r="R85" s="192" t="str">
        <f t="shared" si="20"/>
        <v/>
      </c>
      <c r="S85" s="193" t="str">
        <f t="shared" si="17"/>
        <v/>
      </c>
      <c r="T85" s="250"/>
      <c r="U85" s="250"/>
      <c r="V85" s="250"/>
      <c r="W85" s="250"/>
      <c r="X85" s="250"/>
      <c r="Y85" s="250"/>
      <c r="Z85" s="245"/>
      <c r="AC85" s="44" t="s">
        <v>134</v>
      </c>
      <c r="AD85" s="47">
        <f t="shared" si="11"/>
        <v>0</v>
      </c>
      <c r="AH85" s="44" t="s">
        <v>150</v>
      </c>
      <c r="AK85" s="227" t="str">
        <f t="shared" si="14"/>
        <v/>
      </c>
      <c r="AL85" s="227"/>
      <c r="AN85" s="47"/>
      <c r="AO85" s="47"/>
      <c r="AP85" s="47"/>
      <c r="AQ85" s="47"/>
      <c r="AR85" s="227" t="str">
        <f t="shared" si="15"/>
        <v/>
      </c>
      <c r="AS85" s="48"/>
      <c r="AT85" s="47"/>
      <c r="AU85" s="47"/>
      <c r="AV85" s="47"/>
      <c r="AW85" s="47"/>
      <c r="AX85" s="47"/>
      <c r="AZ85" s="47" t="str">
        <f t="shared" si="12"/>
        <v/>
      </c>
      <c r="BA85" s="47"/>
      <c r="BB85" s="47"/>
      <c r="BC85" s="47"/>
      <c r="BD85" s="47"/>
      <c r="BE85" s="47"/>
      <c r="BF85" s="47"/>
      <c r="BG85" s="47"/>
      <c r="BH85" s="47" t="str">
        <f t="shared" si="13"/>
        <v/>
      </c>
      <c r="BI85" s="47"/>
      <c r="BJ85" s="47"/>
      <c r="BK85" s="47"/>
    </row>
    <row r="86" spans="1:63" ht="15.6" x14ac:dyDescent="0.25">
      <c r="A86" s="165"/>
      <c r="B86" s="197" t="str">
        <f>IF('Cow Record'!A86="","",'Cow Record'!A86)</f>
        <v/>
      </c>
      <c r="C86" s="198" t="str">
        <f>IF('Cow Record'!B86="","",'Cow Record'!B86)</f>
        <v/>
      </c>
      <c r="D86" s="313" t="str">
        <f>IF('Cow Record'!D86="","",'Cow Record'!D86)</f>
        <v/>
      </c>
      <c r="E86" s="313"/>
      <c r="F86" s="165"/>
      <c r="G86" s="201" t="str">
        <f>IF('Cow Record'!G86="","",'Cow Record'!G86)</f>
        <v/>
      </c>
      <c r="H86" s="166"/>
      <c r="I86" s="166"/>
      <c r="J86" s="166"/>
      <c r="K86" s="169"/>
      <c r="L86" s="214">
        <v>50</v>
      </c>
      <c r="M86" s="168" t="str">
        <f t="shared" si="16"/>
        <v/>
      </c>
      <c r="N86" s="165"/>
      <c r="O86" s="169"/>
      <c r="P86" s="189" t="str">
        <f t="shared" si="18"/>
        <v/>
      </c>
      <c r="Q86" s="189" t="str">
        <f t="shared" si="19"/>
        <v/>
      </c>
      <c r="R86" s="189" t="str">
        <f t="shared" si="20"/>
        <v/>
      </c>
      <c r="S86" s="190" t="str">
        <f t="shared" si="17"/>
        <v/>
      </c>
      <c r="T86" s="249"/>
      <c r="U86" s="249"/>
      <c r="V86" s="249"/>
      <c r="W86" s="249"/>
      <c r="X86" s="249"/>
      <c r="Y86" s="249"/>
      <c r="Z86" s="244"/>
      <c r="AC86" s="4" t="s">
        <v>135</v>
      </c>
      <c r="AD86" s="1">
        <f t="shared" ref="AD86:AD149" si="21">IF($O$1="Grade_Std","",COUNTIFS($O$6:$O$206,"="&amp;$AC86))</f>
        <v>0</v>
      </c>
      <c r="AH86" t="s">
        <v>151</v>
      </c>
      <c r="AK86" s="225" t="str">
        <f t="shared" si="14"/>
        <v/>
      </c>
      <c r="AR86" s="225" t="str">
        <f t="shared" si="15"/>
        <v/>
      </c>
      <c r="AS86" s="228"/>
      <c r="AZ86" s="1" t="str">
        <f t="shared" si="12"/>
        <v/>
      </c>
      <c r="BH86" s="1" t="str">
        <f t="shared" si="13"/>
        <v/>
      </c>
    </row>
    <row r="87" spans="1:63" s="44" customFormat="1" ht="15.6" x14ac:dyDescent="0.3">
      <c r="A87" s="171"/>
      <c r="B87" s="172" t="str">
        <f>IF('Cow Record'!A87="","",'Cow Record'!A87)</f>
        <v/>
      </c>
      <c r="C87" s="174" t="str">
        <f>IF('Cow Record'!B87="","",'Cow Record'!B87)</f>
        <v/>
      </c>
      <c r="D87" s="312" t="str">
        <f>IF('Cow Record'!D87="","",'Cow Record'!D87)</f>
        <v/>
      </c>
      <c r="E87" s="312"/>
      <c r="F87" s="171"/>
      <c r="G87" s="191" t="str">
        <f>IF('Cow Record'!G87="","",'Cow Record'!G87)</f>
        <v/>
      </c>
      <c r="H87" s="172"/>
      <c r="I87" s="172"/>
      <c r="J87" s="172"/>
      <c r="K87" s="175"/>
      <c r="L87" s="215">
        <v>50</v>
      </c>
      <c r="M87" s="174" t="str">
        <f t="shared" si="16"/>
        <v/>
      </c>
      <c r="N87" s="171"/>
      <c r="O87" s="175"/>
      <c r="P87" s="242" t="str">
        <f t="shared" si="18"/>
        <v/>
      </c>
      <c r="Q87" s="242" t="str">
        <f t="shared" si="19"/>
        <v/>
      </c>
      <c r="R87" s="192" t="str">
        <f t="shared" si="20"/>
        <v/>
      </c>
      <c r="S87" s="193" t="str">
        <f t="shared" si="17"/>
        <v/>
      </c>
      <c r="T87" s="250"/>
      <c r="U87" s="250"/>
      <c r="V87" s="250"/>
      <c r="W87" s="250"/>
      <c r="X87" s="250"/>
      <c r="Y87" s="250"/>
      <c r="Z87" s="245"/>
      <c r="AC87" s="44" t="s">
        <v>136</v>
      </c>
      <c r="AD87" s="47">
        <f t="shared" si="21"/>
        <v>0</v>
      </c>
      <c r="AH87" s="44" t="s">
        <v>152</v>
      </c>
      <c r="AK87" s="227" t="str">
        <f t="shared" si="14"/>
        <v/>
      </c>
      <c r="AL87" s="227"/>
      <c r="AN87" s="47"/>
      <c r="AO87" s="47"/>
      <c r="AP87" s="47"/>
      <c r="AQ87" s="47"/>
      <c r="AR87" s="227" t="str">
        <f t="shared" si="15"/>
        <v/>
      </c>
      <c r="AS87" s="48"/>
      <c r="AT87" s="47"/>
      <c r="AU87" s="47"/>
      <c r="AV87" s="47"/>
      <c r="AW87" s="47"/>
      <c r="AX87" s="47"/>
      <c r="AZ87" s="47" t="str">
        <f t="shared" si="12"/>
        <v/>
      </c>
      <c r="BA87" s="47"/>
      <c r="BB87" s="47"/>
      <c r="BC87" s="47"/>
      <c r="BD87" s="47"/>
      <c r="BE87" s="47"/>
      <c r="BF87" s="47"/>
      <c r="BG87" s="47"/>
      <c r="BH87" s="47" t="str">
        <f t="shared" si="13"/>
        <v/>
      </c>
      <c r="BI87" s="47"/>
      <c r="BJ87" s="47"/>
      <c r="BK87" s="47"/>
    </row>
    <row r="88" spans="1:63" ht="15.6" x14ac:dyDescent="0.25">
      <c r="A88" s="165"/>
      <c r="B88" s="197" t="str">
        <f>IF('Cow Record'!A88="","",'Cow Record'!A88)</f>
        <v/>
      </c>
      <c r="C88" s="198" t="str">
        <f>IF('Cow Record'!B88="","",'Cow Record'!B88)</f>
        <v/>
      </c>
      <c r="D88" s="313" t="str">
        <f>IF('Cow Record'!D88="","",'Cow Record'!D88)</f>
        <v/>
      </c>
      <c r="E88" s="313"/>
      <c r="F88" s="165"/>
      <c r="G88" s="201" t="str">
        <f>IF('Cow Record'!G88="","",'Cow Record'!G88)</f>
        <v/>
      </c>
      <c r="H88" s="166"/>
      <c r="I88" s="166"/>
      <c r="J88" s="166"/>
      <c r="K88" s="169"/>
      <c r="L88" s="214">
        <v>50</v>
      </c>
      <c r="M88" s="168" t="str">
        <f t="shared" si="16"/>
        <v/>
      </c>
      <c r="N88" s="165"/>
      <c r="O88" s="169"/>
      <c r="P88" s="189" t="str">
        <f t="shared" si="18"/>
        <v/>
      </c>
      <c r="Q88" s="189" t="str">
        <f t="shared" si="19"/>
        <v/>
      </c>
      <c r="R88" s="189" t="str">
        <f t="shared" si="20"/>
        <v/>
      </c>
      <c r="S88" s="190" t="str">
        <f t="shared" si="17"/>
        <v/>
      </c>
      <c r="T88" s="249"/>
      <c r="U88" s="249"/>
      <c r="V88" s="249"/>
      <c r="W88" s="249"/>
      <c r="X88" s="249"/>
      <c r="Y88" s="249"/>
      <c r="Z88" s="244"/>
      <c r="AC88" s="4" t="s">
        <v>137</v>
      </c>
      <c r="AD88" s="1">
        <f t="shared" si="21"/>
        <v>0</v>
      </c>
      <c r="AH88" t="s">
        <v>153</v>
      </c>
      <c r="AK88" s="225" t="str">
        <f t="shared" si="14"/>
        <v/>
      </c>
      <c r="AR88" s="225" t="str">
        <f t="shared" si="15"/>
        <v/>
      </c>
      <c r="AS88" s="228"/>
      <c r="AZ88" s="1" t="str">
        <f t="shared" si="12"/>
        <v/>
      </c>
      <c r="BH88" s="1" t="str">
        <f t="shared" si="13"/>
        <v/>
      </c>
    </row>
    <row r="89" spans="1:63" s="44" customFormat="1" ht="15.6" x14ac:dyDescent="0.3">
      <c r="A89" s="171"/>
      <c r="B89" s="172" t="str">
        <f>IF('Cow Record'!A89="","",'Cow Record'!A89)</f>
        <v/>
      </c>
      <c r="C89" s="174" t="str">
        <f>IF('Cow Record'!B89="","",'Cow Record'!B89)</f>
        <v/>
      </c>
      <c r="D89" s="312" t="str">
        <f>IF('Cow Record'!D89="","",'Cow Record'!D89)</f>
        <v/>
      </c>
      <c r="E89" s="312"/>
      <c r="F89" s="171"/>
      <c r="G89" s="191" t="str">
        <f>IF('Cow Record'!G89="","",'Cow Record'!G89)</f>
        <v/>
      </c>
      <c r="H89" s="172"/>
      <c r="I89" s="172"/>
      <c r="J89" s="172"/>
      <c r="K89" s="175"/>
      <c r="L89" s="215">
        <v>50</v>
      </c>
      <c r="M89" s="174" t="str">
        <f t="shared" si="16"/>
        <v/>
      </c>
      <c r="N89" s="171"/>
      <c r="O89" s="175"/>
      <c r="P89" s="242" t="str">
        <f t="shared" si="18"/>
        <v/>
      </c>
      <c r="Q89" s="242" t="str">
        <f t="shared" si="19"/>
        <v/>
      </c>
      <c r="R89" s="192" t="str">
        <f t="shared" si="20"/>
        <v/>
      </c>
      <c r="S89" s="193" t="str">
        <f t="shared" si="17"/>
        <v/>
      </c>
      <c r="T89" s="250"/>
      <c r="U89" s="250"/>
      <c r="V89" s="250"/>
      <c r="W89" s="250"/>
      <c r="X89" s="250"/>
      <c r="Y89" s="250"/>
      <c r="Z89" s="245"/>
      <c r="AC89" s="44" t="s">
        <v>138</v>
      </c>
      <c r="AD89" s="47">
        <f t="shared" si="21"/>
        <v>0</v>
      </c>
      <c r="AH89" s="44" t="s">
        <v>154</v>
      </c>
      <c r="AK89" s="227" t="str">
        <f t="shared" si="14"/>
        <v/>
      </c>
      <c r="AL89" s="227"/>
      <c r="AN89" s="47"/>
      <c r="AO89" s="47"/>
      <c r="AP89" s="47"/>
      <c r="AQ89" s="47"/>
      <c r="AR89" s="227" t="str">
        <f t="shared" si="15"/>
        <v/>
      </c>
      <c r="AS89" s="48"/>
      <c r="AT89" s="47"/>
      <c r="AU89" s="47"/>
      <c r="AV89" s="47"/>
      <c r="AW89" s="47"/>
      <c r="AX89" s="47"/>
      <c r="AZ89" s="47" t="str">
        <f t="shared" si="12"/>
        <v/>
      </c>
      <c r="BA89" s="47"/>
      <c r="BB89" s="47"/>
      <c r="BC89" s="47"/>
      <c r="BD89" s="47"/>
      <c r="BE89" s="47"/>
      <c r="BF89" s="47"/>
      <c r="BG89" s="47"/>
      <c r="BH89" s="47" t="str">
        <f t="shared" si="13"/>
        <v/>
      </c>
      <c r="BI89" s="47"/>
      <c r="BJ89" s="47"/>
      <c r="BK89" s="47"/>
    </row>
    <row r="90" spans="1:63" ht="15.6" x14ac:dyDescent="0.25">
      <c r="A90" s="165"/>
      <c r="B90" s="197" t="str">
        <f>IF('Cow Record'!A90="","",'Cow Record'!A90)</f>
        <v/>
      </c>
      <c r="C90" s="198" t="str">
        <f>IF('Cow Record'!B90="","",'Cow Record'!B90)</f>
        <v/>
      </c>
      <c r="D90" s="313" t="str">
        <f>IF('Cow Record'!D90="","",'Cow Record'!D90)</f>
        <v/>
      </c>
      <c r="E90" s="313"/>
      <c r="F90" s="165"/>
      <c r="G90" s="201" t="str">
        <f>IF('Cow Record'!G90="","",'Cow Record'!G90)</f>
        <v/>
      </c>
      <c r="H90" s="166"/>
      <c r="I90" s="166"/>
      <c r="J90" s="166"/>
      <c r="K90" s="169"/>
      <c r="L90" s="214">
        <v>50</v>
      </c>
      <c r="M90" s="168" t="str">
        <f t="shared" si="16"/>
        <v/>
      </c>
      <c r="N90" s="165"/>
      <c r="O90" s="169"/>
      <c r="P90" s="189" t="str">
        <f t="shared" si="18"/>
        <v/>
      </c>
      <c r="Q90" s="189" t="str">
        <f t="shared" si="19"/>
        <v/>
      </c>
      <c r="R90" s="189" t="str">
        <f t="shared" si="20"/>
        <v/>
      </c>
      <c r="S90" s="190" t="str">
        <f t="shared" si="17"/>
        <v/>
      </c>
      <c r="T90" s="249"/>
      <c r="U90" s="249"/>
      <c r="V90" s="249"/>
      <c r="W90" s="249"/>
      <c r="X90" s="249"/>
      <c r="Y90" s="249"/>
      <c r="Z90" s="244"/>
      <c r="AC90" s="4" t="s">
        <v>139</v>
      </c>
      <c r="AD90" s="1">
        <f t="shared" si="21"/>
        <v>0</v>
      </c>
      <c r="AH90" t="s">
        <v>155</v>
      </c>
      <c r="AK90" s="225" t="str">
        <f t="shared" si="14"/>
        <v/>
      </c>
      <c r="AR90" s="225" t="str">
        <f t="shared" si="15"/>
        <v/>
      </c>
      <c r="AS90" s="228"/>
      <c r="AZ90" s="1" t="str">
        <f t="shared" si="12"/>
        <v/>
      </c>
      <c r="BH90" s="1" t="str">
        <f t="shared" si="13"/>
        <v/>
      </c>
    </row>
    <row r="91" spans="1:63" s="44" customFormat="1" ht="15.6" x14ac:dyDescent="0.3">
      <c r="A91" s="171"/>
      <c r="B91" s="172" t="str">
        <f>IF('Cow Record'!A91="","",'Cow Record'!A91)</f>
        <v/>
      </c>
      <c r="C91" s="174" t="str">
        <f>IF('Cow Record'!B91="","",'Cow Record'!B91)</f>
        <v/>
      </c>
      <c r="D91" s="312" t="str">
        <f>IF('Cow Record'!D91="","",'Cow Record'!D91)</f>
        <v/>
      </c>
      <c r="E91" s="312"/>
      <c r="F91" s="171"/>
      <c r="G91" s="191" t="str">
        <f>IF('Cow Record'!G91="","",'Cow Record'!G91)</f>
        <v/>
      </c>
      <c r="H91" s="172"/>
      <c r="I91" s="172"/>
      <c r="J91" s="172"/>
      <c r="K91" s="175"/>
      <c r="L91" s="215">
        <v>50</v>
      </c>
      <c r="M91" s="174" t="str">
        <f t="shared" si="16"/>
        <v/>
      </c>
      <c r="N91" s="171"/>
      <c r="O91" s="175"/>
      <c r="P91" s="242" t="str">
        <f t="shared" si="18"/>
        <v/>
      </c>
      <c r="Q91" s="242" t="str">
        <f t="shared" si="19"/>
        <v/>
      </c>
      <c r="R91" s="192" t="str">
        <f t="shared" si="20"/>
        <v/>
      </c>
      <c r="S91" s="193" t="str">
        <f t="shared" si="17"/>
        <v/>
      </c>
      <c r="T91" s="250"/>
      <c r="U91" s="250"/>
      <c r="V91" s="250"/>
      <c r="W91" s="250"/>
      <c r="X91" s="250"/>
      <c r="Y91" s="250"/>
      <c r="Z91" s="245"/>
      <c r="AC91" s="44" t="s">
        <v>140</v>
      </c>
      <c r="AD91" s="47">
        <f t="shared" si="21"/>
        <v>0</v>
      </c>
      <c r="AH91" s="44" t="s">
        <v>156</v>
      </c>
      <c r="AK91" s="227" t="str">
        <f t="shared" si="14"/>
        <v/>
      </c>
      <c r="AL91" s="227"/>
      <c r="AN91" s="47"/>
      <c r="AO91" s="47"/>
      <c r="AP91" s="47"/>
      <c r="AQ91" s="47"/>
      <c r="AR91" s="227" t="str">
        <f t="shared" si="15"/>
        <v/>
      </c>
      <c r="AS91" s="48"/>
      <c r="AT91" s="47"/>
      <c r="AU91" s="47"/>
      <c r="AV91" s="47"/>
      <c r="AW91" s="47"/>
      <c r="AX91" s="47"/>
      <c r="AZ91" s="47" t="str">
        <f t="shared" si="12"/>
        <v/>
      </c>
      <c r="BA91" s="47"/>
      <c r="BB91" s="47"/>
      <c r="BC91" s="47"/>
      <c r="BD91" s="47"/>
      <c r="BE91" s="47"/>
      <c r="BF91" s="47"/>
      <c r="BG91" s="47"/>
      <c r="BH91" s="47" t="str">
        <f t="shared" si="13"/>
        <v/>
      </c>
      <c r="BI91" s="47"/>
      <c r="BJ91" s="47"/>
      <c r="BK91" s="47"/>
    </row>
    <row r="92" spans="1:63" ht="15.6" x14ac:dyDescent="0.25">
      <c r="A92" s="165"/>
      <c r="B92" s="197" t="str">
        <f>IF('Cow Record'!A92="","",'Cow Record'!A92)</f>
        <v/>
      </c>
      <c r="C92" s="198" t="str">
        <f>IF('Cow Record'!B92="","",'Cow Record'!B92)</f>
        <v/>
      </c>
      <c r="D92" s="313" t="str">
        <f>IF('Cow Record'!D92="","",'Cow Record'!D92)</f>
        <v/>
      </c>
      <c r="E92" s="313"/>
      <c r="F92" s="165"/>
      <c r="G92" s="201" t="str">
        <f>IF('Cow Record'!G92="","",'Cow Record'!G92)</f>
        <v/>
      </c>
      <c r="H92" s="166"/>
      <c r="I92" s="166"/>
      <c r="J92" s="166"/>
      <c r="K92" s="169"/>
      <c r="L92" s="214">
        <v>50</v>
      </c>
      <c r="M92" s="168" t="str">
        <f t="shared" si="16"/>
        <v/>
      </c>
      <c r="N92" s="165"/>
      <c r="O92" s="169"/>
      <c r="P92" s="189" t="str">
        <f t="shared" si="18"/>
        <v/>
      </c>
      <c r="Q92" s="189" t="str">
        <f t="shared" si="19"/>
        <v/>
      </c>
      <c r="R92" s="189" t="str">
        <f t="shared" si="20"/>
        <v/>
      </c>
      <c r="S92" s="190" t="str">
        <f t="shared" si="17"/>
        <v/>
      </c>
      <c r="T92" s="249"/>
      <c r="U92" s="249"/>
      <c r="V92" s="249"/>
      <c r="W92" s="249"/>
      <c r="X92" s="249"/>
      <c r="Y92" s="249"/>
      <c r="Z92" s="244"/>
      <c r="AC92" t="s">
        <v>55</v>
      </c>
      <c r="AD92" s="1">
        <f t="shared" si="21"/>
        <v>0</v>
      </c>
      <c r="AH92" t="s">
        <v>157</v>
      </c>
      <c r="AK92" s="225" t="str">
        <f t="shared" si="14"/>
        <v/>
      </c>
      <c r="AR92" s="225" t="str">
        <f t="shared" si="15"/>
        <v/>
      </c>
      <c r="AS92" s="228"/>
      <c r="AZ92" s="1" t="str">
        <f t="shared" si="12"/>
        <v/>
      </c>
      <c r="BH92" s="1" t="str">
        <f t="shared" si="13"/>
        <v/>
      </c>
    </row>
    <row r="93" spans="1:63" s="44" customFormat="1" ht="15.6" x14ac:dyDescent="0.3">
      <c r="A93" s="171"/>
      <c r="B93" s="172" t="str">
        <f>IF('Cow Record'!A93="","",'Cow Record'!A93)</f>
        <v/>
      </c>
      <c r="C93" s="174" t="str">
        <f>IF('Cow Record'!B93="","",'Cow Record'!B93)</f>
        <v/>
      </c>
      <c r="D93" s="312" t="str">
        <f>IF('Cow Record'!D93="","",'Cow Record'!D93)</f>
        <v/>
      </c>
      <c r="E93" s="312"/>
      <c r="F93" s="171"/>
      <c r="G93" s="191" t="str">
        <f>IF('Cow Record'!G93="","",'Cow Record'!G93)</f>
        <v/>
      </c>
      <c r="H93" s="172"/>
      <c r="I93" s="172"/>
      <c r="J93" s="172"/>
      <c r="K93" s="175"/>
      <c r="L93" s="215">
        <v>50</v>
      </c>
      <c r="M93" s="174" t="str">
        <f t="shared" si="16"/>
        <v/>
      </c>
      <c r="N93" s="171"/>
      <c r="O93" s="175"/>
      <c r="P93" s="242" t="str">
        <f t="shared" si="18"/>
        <v/>
      </c>
      <c r="Q93" s="242" t="str">
        <f t="shared" si="19"/>
        <v/>
      </c>
      <c r="R93" s="192" t="str">
        <f t="shared" si="20"/>
        <v/>
      </c>
      <c r="S93" s="193" t="str">
        <f t="shared" si="17"/>
        <v/>
      </c>
      <c r="T93" s="250"/>
      <c r="U93" s="250"/>
      <c r="V93" s="250"/>
      <c r="W93" s="250"/>
      <c r="X93" s="250"/>
      <c r="Y93" s="250"/>
      <c r="Z93" s="245"/>
      <c r="AC93" s="44" t="s">
        <v>141</v>
      </c>
      <c r="AD93" s="47">
        <f t="shared" si="21"/>
        <v>0</v>
      </c>
      <c r="AH93" s="44" t="s">
        <v>158</v>
      </c>
      <c r="AK93" s="227" t="str">
        <f t="shared" si="14"/>
        <v/>
      </c>
      <c r="AL93" s="227"/>
      <c r="AN93" s="47"/>
      <c r="AO93" s="47"/>
      <c r="AP93" s="47"/>
      <c r="AQ93" s="47"/>
      <c r="AR93" s="227" t="str">
        <f t="shared" si="15"/>
        <v/>
      </c>
      <c r="AS93" s="48"/>
      <c r="AT93" s="47"/>
      <c r="AU93" s="47"/>
      <c r="AV93" s="47"/>
      <c r="AW93" s="47"/>
      <c r="AX93" s="47"/>
      <c r="AZ93" s="47" t="str">
        <f t="shared" si="12"/>
        <v/>
      </c>
      <c r="BA93" s="47"/>
      <c r="BB93" s="47"/>
      <c r="BC93" s="47"/>
      <c r="BD93" s="47"/>
      <c r="BE93" s="47"/>
      <c r="BF93" s="47"/>
      <c r="BG93" s="47"/>
      <c r="BH93" s="47" t="str">
        <f t="shared" si="13"/>
        <v/>
      </c>
      <c r="BI93" s="47"/>
      <c r="BJ93" s="47"/>
      <c r="BK93" s="47"/>
    </row>
    <row r="94" spans="1:63" ht="15.6" x14ac:dyDescent="0.25">
      <c r="A94" s="165"/>
      <c r="B94" s="197" t="str">
        <f>IF('Cow Record'!A94="","",'Cow Record'!A94)</f>
        <v/>
      </c>
      <c r="C94" s="198" t="str">
        <f>IF('Cow Record'!B94="","",'Cow Record'!B94)</f>
        <v/>
      </c>
      <c r="D94" s="313" t="str">
        <f>IF('Cow Record'!D94="","",'Cow Record'!D94)</f>
        <v/>
      </c>
      <c r="E94" s="313"/>
      <c r="F94" s="165"/>
      <c r="G94" s="201" t="str">
        <f>IF('Cow Record'!G94="","",'Cow Record'!G94)</f>
        <v/>
      </c>
      <c r="H94" s="166"/>
      <c r="I94" s="166"/>
      <c r="J94" s="166"/>
      <c r="K94" s="169"/>
      <c r="L94" s="214">
        <v>50</v>
      </c>
      <c r="M94" s="168" t="str">
        <f t="shared" si="16"/>
        <v/>
      </c>
      <c r="N94" s="165"/>
      <c r="O94" s="169"/>
      <c r="P94" s="189" t="str">
        <f t="shared" si="18"/>
        <v/>
      </c>
      <c r="Q94" s="189" t="str">
        <f t="shared" si="19"/>
        <v/>
      </c>
      <c r="R94" s="189" t="str">
        <f t="shared" si="20"/>
        <v/>
      </c>
      <c r="S94" s="190" t="str">
        <f t="shared" si="17"/>
        <v/>
      </c>
      <c r="T94" s="249"/>
      <c r="U94" s="249"/>
      <c r="V94" s="249"/>
      <c r="W94" s="249"/>
      <c r="X94" s="249"/>
      <c r="Y94" s="249"/>
      <c r="Z94" s="244"/>
      <c r="AC94" s="4" t="s">
        <v>142</v>
      </c>
      <c r="AD94" s="1">
        <f t="shared" si="21"/>
        <v>0</v>
      </c>
      <c r="AH94" t="s">
        <v>159</v>
      </c>
      <c r="AK94" s="225" t="str">
        <f t="shared" si="14"/>
        <v/>
      </c>
      <c r="AR94" s="225" t="str">
        <f t="shared" si="15"/>
        <v/>
      </c>
      <c r="AS94" s="228"/>
      <c r="AZ94" s="1" t="str">
        <f t="shared" si="12"/>
        <v/>
      </c>
      <c r="BH94" s="1" t="str">
        <f t="shared" si="13"/>
        <v/>
      </c>
    </row>
    <row r="95" spans="1:63" s="44" customFormat="1" ht="15.6" x14ac:dyDescent="0.3">
      <c r="A95" s="171"/>
      <c r="B95" s="172" t="str">
        <f>IF('Cow Record'!A95="","",'Cow Record'!A95)</f>
        <v/>
      </c>
      <c r="C95" s="174" t="str">
        <f>IF('Cow Record'!B95="","",'Cow Record'!B95)</f>
        <v/>
      </c>
      <c r="D95" s="312" t="str">
        <f>IF('Cow Record'!D95="","",'Cow Record'!D95)</f>
        <v/>
      </c>
      <c r="E95" s="312"/>
      <c r="F95" s="171"/>
      <c r="G95" s="191" t="str">
        <f>IF('Cow Record'!G95="","",'Cow Record'!G95)</f>
        <v/>
      </c>
      <c r="H95" s="172"/>
      <c r="I95" s="172"/>
      <c r="J95" s="172"/>
      <c r="K95" s="175"/>
      <c r="L95" s="215">
        <v>50</v>
      </c>
      <c r="M95" s="174" t="str">
        <f t="shared" si="16"/>
        <v/>
      </c>
      <c r="N95" s="171"/>
      <c r="O95" s="175"/>
      <c r="P95" s="242" t="str">
        <f t="shared" si="18"/>
        <v/>
      </c>
      <c r="Q95" s="242" t="str">
        <f t="shared" si="19"/>
        <v/>
      </c>
      <c r="R95" s="192" t="str">
        <f t="shared" si="20"/>
        <v/>
      </c>
      <c r="S95" s="193" t="str">
        <f t="shared" si="17"/>
        <v/>
      </c>
      <c r="T95" s="250"/>
      <c r="U95" s="250"/>
      <c r="V95" s="250"/>
      <c r="W95" s="250"/>
      <c r="X95" s="250"/>
      <c r="Y95" s="250"/>
      <c r="Z95" s="245"/>
      <c r="AC95" s="44" t="s">
        <v>57</v>
      </c>
      <c r="AD95" s="47">
        <f t="shared" si="21"/>
        <v>0</v>
      </c>
      <c r="AH95" s="44" t="s">
        <v>160</v>
      </c>
      <c r="AK95" s="227" t="str">
        <f t="shared" si="14"/>
        <v/>
      </c>
      <c r="AL95" s="227"/>
      <c r="AN95" s="47"/>
      <c r="AO95" s="47"/>
      <c r="AP95" s="47"/>
      <c r="AQ95" s="47"/>
      <c r="AR95" s="227" t="str">
        <f t="shared" si="15"/>
        <v/>
      </c>
      <c r="AS95" s="48"/>
      <c r="AT95" s="47"/>
      <c r="AU95" s="47"/>
      <c r="AV95" s="47"/>
      <c r="AW95" s="47"/>
      <c r="AX95" s="47"/>
      <c r="AZ95" s="47" t="str">
        <f t="shared" si="12"/>
        <v/>
      </c>
      <c r="BA95" s="47"/>
      <c r="BB95" s="47"/>
      <c r="BC95" s="47"/>
      <c r="BD95" s="47"/>
      <c r="BE95" s="47"/>
      <c r="BF95" s="47"/>
      <c r="BG95" s="47"/>
      <c r="BH95" s="47" t="str">
        <f t="shared" si="13"/>
        <v/>
      </c>
      <c r="BI95" s="47"/>
      <c r="BJ95" s="47"/>
      <c r="BK95" s="47"/>
    </row>
    <row r="96" spans="1:63" ht="15.6" x14ac:dyDescent="0.25">
      <c r="A96" s="165"/>
      <c r="B96" s="197" t="str">
        <f>IF('Cow Record'!A96="","",'Cow Record'!A96)</f>
        <v/>
      </c>
      <c r="C96" s="198" t="str">
        <f>IF('Cow Record'!B96="","",'Cow Record'!B96)</f>
        <v/>
      </c>
      <c r="D96" s="313" t="str">
        <f>IF('Cow Record'!D96="","",'Cow Record'!D96)</f>
        <v/>
      </c>
      <c r="E96" s="313"/>
      <c r="F96" s="165"/>
      <c r="G96" s="201" t="str">
        <f>IF('Cow Record'!G96="","",'Cow Record'!G96)</f>
        <v/>
      </c>
      <c r="H96" s="166"/>
      <c r="I96" s="166"/>
      <c r="J96" s="166"/>
      <c r="K96" s="169"/>
      <c r="L96" s="214">
        <v>50</v>
      </c>
      <c r="M96" s="168" t="str">
        <f t="shared" si="16"/>
        <v/>
      </c>
      <c r="N96" s="165"/>
      <c r="O96" s="169"/>
      <c r="P96" s="189" t="str">
        <f t="shared" si="18"/>
        <v/>
      </c>
      <c r="Q96" s="189" t="str">
        <f t="shared" si="19"/>
        <v/>
      </c>
      <c r="R96" s="189" t="str">
        <f t="shared" si="20"/>
        <v/>
      </c>
      <c r="S96" s="190" t="str">
        <f t="shared" si="17"/>
        <v/>
      </c>
      <c r="T96" s="249"/>
      <c r="U96" s="249"/>
      <c r="V96" s="249"/>
      <c r="W96" s="249"/>
      <c r="X96" s="249"/>
      <c r="Y96" s="249"/>
      <c r="Z96" s="244"/>
      <c r="AC96" s="4" t="s">
        <v>143</v>
      </c>
      <c r="AD96" s="1">
        <f t="shared" si="21"/>
        <v>0</v>
      </c>
      <c r="AH96" t="s">
        <v>161</v>
      </c>
      <c r="AK96" s="225" t="str">
        <f t="shared" si="14"/>
        <v/>
      </c>
      <c r="AR96" s="225" t="str">
        <f t="shared" si="15"/>
        <v/>
      </c>
      <c r="AS96" s="228"/>
      <c r="AZ96" s="1" t="str">
        <f t="shared" si="12"/>
        <v/>
      </c>
      <c r="BH96" s="1" t="str">
        <f t="shared" si="13"/>
        <v/>
      </c>
    </row>
    <row r="97" spans="1:63" s="44" customFormat="1" ht="15.6" x14ac:dyDescent="0.3">
      <c r="A97" s="171"/>
      <c r="B97" s="172" t="str">
        <f>IF('Cow Record'!A97="","",'Cow Record'!A97)</f>
        <v/>
      </c>
      <c r="C97" s="174" t="str">
        <f>IF('Cow Record'!B97="","",'Cow Record'!B97)</f>
        <v/>
      </c>
      <c r="D97" s="312" t="str">
        <f>IF('Cow Record'!D97="","",'Cow Record'!D97)</f>
        <v/>
      </c>
      <c r="E97" s="312"/>
      <c r="F97" s="171"/>
      <c r="G97" s="191" t="str">
        <f>IF('Cow Record'!G97="","",'Cow Record'!G97)</f>
        <v/>
      </c>
      <c r="H97" s="172"/>
      <c r="I97" s="172"/>
      <c r="J97" s="172"/>
      <c r="K97" s="175"/>
      <c r="L97" s="215">
        <v>50</v>
      </c>
      <c r="M97" s="174" t="str">
        <f t="shared" si="16"/>
        <v/>
      </c>
      <c r="N97" s="171"/>
      <c r="O97" s="175"/>
      <c r="P97" s="242" t="str">
        <f t="shared" si="18"/>
        <v/>
      </c>
      <c r="Q97" s="242" t="str">
        <f t="shared" si="19"/>
        <v/>
      </c>
      <c r="R97" s="192" t="str">
        <f t="shared" si="20"/>
        <v/>
      </c>
      <c r="S97" s="193" t="str">
        <f t="shared" si="17"/>
        <v/>
      </c>
      <c r="T97" s="250"/>
      <c r="U97" s="250"/>
      <c r="V97" s="250"/>
      <c r="W97" s="250"/>
      <c r="X97" s="250"/>
      <c r="Y97" s="250"/>
      <c r="Z97" s="245"/>
      <c r="AC97" s="44" t="s">
        <v>144</v>
      </c>
      <c r="AD97" s="47">
        <f t="shared" si="21"/>
        <v>0</v>
      </c>
      <c r="AH97" s="44" t="s">
        <v>162</v>
      </c>
      <c r="AK97" s="227" t="str">
        <f t="shared" si="14"/>
        <v/>
      </c>
      <c r="AL97" s="227"/>
      <c r="AN97" s="47"/>
      <c r="AO97" s="47"/>
      <c r="AP97" s="47"/>
      <c r="AQ97" s="47"/>
      <c r="AR97" s="227" t="str">
        <f t="shared" si="15"/>
        <v/>
      </c>
      <c r="AS97" s="48"/>
      <c r="AT97" s="47"/>
      <c r="AU97" s="47"/>
      <c r="AV97" s="47"/>
      <c r="AW97" s="47"/>
      <c r="AX97" s="47"/>
      <c r="AZ97" s="47" t="str">
        <f t="shared" si="12"/>
        <v/>
      </c>
      <c r="BA97" s="47"/>
      <c r="BB97" s="47"/>
      <c r="BC97" s="47"/>
      <c r="BD97" s="47"/>
      <c r="BE97" s="47"/>
      <c r="BF97" s="47"/>
      <c r="BG97" s="47"/>
      <c r="BH97" s="47" t="str">
        <f t="shared" si="13"/>
        <v/>
      </c>
      <c r="BI97" s="47"/>
      <c r="BJ97" s="47"/>
      <c r="BK97" s="47"/>
    </row>
    <row r="98" spans="1:63" ht="15.6" x14ac:dyDescent="0.25">
      <c r="A98" s="165"/>
      <c r="B98" s="197" t="str">
        <f>IF('Cow Record'!A98="","",'Cow Record'!A98)</f>
        <v/>
      </c>
      <c r="C98" s="198" t="str">
        <f>IF('Cow Record'!B98="","",'Cow Record'!B98)</f>
        <v/>
      </c>
      <c r="D98" s="313" t="str">
        <f>IF('Cow Record'!D98="","",'Cow Record'!D98)</f>
        <v/>
      </c>
      <c r="E98" s="313"/>
      <c r="F98" s="165"/>
      <c r="G98" s="201" t="str">
        <f>IF('Cow Record'!G98="","",'Cow Record'!G98)</f>
        <v/>
      </c>
      <c r="H98" s="166"/>
      <c r="I98" s="166"/>
      <c r="J98" s="166"/>
      <c r="K98" s="169"/>
      <c r="L98" s="214">
        <v>50</v>
      </c>
      <c r="M98" s="168" t="str">
        <f t="shared" si="16"/>
        <v/>
      </c>
      <c r="N98" s="165"/>
      <c r="O98" s="169"/>
      <c r="P98" s="189" t="str">
        <f t="shared" si="18"/>
        <v/>
      </c>
      <c r="Q98" s="189" t="str">
        <f t="shared" si="19"/>
        <v/>
      </c>
      <c r="R98" s="189" t="str">
        <f t="shared" si="20"/>
        <v/>
      </c>
      <c r="S98" s="190" t="str">
        <f t="shared" si="17"/>
        <v/>
      </c>
      <c r="T98" s="249"/>
      <c r="U98" s="249"/>
      <c r="V98" s="249"/>
      <c r="W98" s="249"/>
      <c r="X98" s="249"/>
      <c r="Y98" s="249"/>
      <c r="Z98" s="244"/>
      <c r="AC98" s="4" t="s">
        <v>58</v>
      </c>
      <c r="AD98" s="1">
        <f t="shared" si="21"/>
        <v>0</v>
      </c>
      <c r="AH98" t="s">
        <v>163</v>
      </c>
      <c r="AK98" s="225" t="str">
        <f t="shared" si="14"/>
        <v/>
      </c>
      <c r="AR98" s="225" t="str">
        <f t="shared" si="15"/>
        <v/>
      </c>
      <c r="AS98" s="228"/>
      <c r="AZ98" s="1" t="str">
        <f t="shared" si="12"/>
        <v/>
      </c>
      <c r="BH98" s="1" t="str">
        <f t="shared" si="13"/>
        <v/>
      </c>
    </row>
    <row r="99" spans="1:63" s="44" customFormat="1" ht="15.6" x14ac:dyDescent="0.3">
      <c r="A99" s="171"/>
      <c r="B99" s="172" t="str">
        <f>IF('Cow Record'!A99="","",'Cow Record'!A99)</f>
        <v/>
      </c>
      <c r="C99" s="174" t="str">
        <f>IF('Cow Record'!B99="","",'Cow Record'!B99)</f>
        <v/>
      </c>
      <c r="D99" s="312" t="str">
        <f>IF('Cow Record'!D99="","",'Cow Record'!D99)</f>
        <v/>
      </c>
      <c r="E99" s="312"/>
      <c r="F99" s="171"/>
      <c r="G99" s="191" t="str">
        <f>IF('Cow Record'!G99="","",'Cow Record'!G99)</f>
        <v/>
      </c>
      <c r="H99" s="172"/>
      <c r="I99" s="172"/>
      <c r="J99" s="172"/>
      <c r="K99" s="175"/>
      <c r="L99" s="215">
        <v>50</v>
      </c>
      <c r="M99" s="174" t="str">
        <f t="shared" si="16"/>
        <v/>
      </c>
      <c r="N99" s="171"/>
      <c r="O99" s="175"/>
      <c r="P99" s="242" t="str">
        <f t="shared" si="18"/>
        <v/>
      </c>
      <c r="Q99" s="242" t="str">
        <f t="shared" si="19"/>
        <v/>
      </c>
      <c r="R99" s="192" t="str">
        <f t="shared" si="20"/>
        <v/>
      </c>
      <c r="S99" s="193" t="str">
        <f t="shared" si="17"/>
        <v/>
      </c>
      <c r="T99" s="250"/>
      <c r="U99" s="250"/>
      <c r="V99" s="250"/>
      <c r="W99" s="250"/>
      <c r="X99" s="250"/>
      <c r="Y99" s="250"/>
      <c r="Z99" s="245"/>
      <c r="AC99" s="44" t="s">
        <v>145</v>
      </c>
      <c r="AD99" s="47">
        <f t="shared" si="21"/>
        <v>0</v>
      </c>
      <c r="AH99" s="44" t="s">
        <v>164</v>
      </c>
      <c r="AK99" s="227" t="str">
        <f t="shared" si="14"/>
        <v/>
      </c>
      <c r="AL99" s="227"/>
      <c r="AN99" s="47"/>
      <c r="AO99" s="47"/>
      <c r="AP99" s="47"/>
      <c r="AQ99" s="47"/>
      <c r="AR99" s="227" t="str">
        <f t="shared" si="15"/>
        <v/>
      </c>
      <c r="AS99" s="48"/>
      <c r="AT99" s="47"/>
      <c r="AU99" s="47"/>
      <c r="AV99" s="47"/>
      <c r="AW99" s="47"/>
      <c r="AX99" s="47"/>
      <c r="AZ99" s="47" t="str">
        <f t="shared" si="12"/>
        <v/>
      </c>
      <c r="BA99" s="47"/>
      <c r="BB99" s="47"/>
      <c r="BC99" s="47"/>
      <c r="BD99" s="47"/>
      <c r="BE99" s="47"/>
      <c r="BF99" s="47"/>
      <c r="BG99" s="47"/>
      <c r="BH99" s="47" t="str">
        <f t="shared" si="13"/>
        <v/>
      </c>
      <c r="BI99" s="47"/>
      <c r="BJ99" s="47"/>
      <c r="BK99" s="47"/>
    </row>
    <row r="100" spans="1:63" ht="15.6" x14ac:dyDescent="0.25">
      <c r="A100" s="165"/>
      <c r="B100" s="197" t="str">
        <f>IF('Cow Record'!A100="","",'Cow Record'!A100)</f>
        <v/>
      </c>
      <c r="C100" s="198" t="str">
        <f>IF('Cow Record'!B100="","",'Cow Record'!B100)</f>
        <v/>
      </c>
      <c r="D100" s="313" t="str">
        <f>IF('Cow Record'!D100="","",'Cow Record'!D100)</f>
        <v/>
      </c>
      <c r="E100" s="313"/>
      <c r="F100" s="165"/>
      <c r="G100" s="201" t="str">
        <f>IF('Cow Record'!G100="","",'Cow Record'!G100)</f>
        <v/>
      </c>
      <c r="H100" s="166"/>
      <c r="I100" s="166"/>
      <c r="J100" s="166"/>
      <c r="K100" s="169"/>
      <c r="L100" s="214">
        <v>50</v>
      </c>
      <c r="M100" s="168" t="str">
        <f t="shared" si="16"/>
        <v/>
      </c>
      <c r="N100" s="165"/>
      <c r="O100" s="169"/>
      <c r="P100" s="189" t="str">
        <f t="shared" si="18"/>
        <v/>
      </c>
      <c r="Q100" s="189" t="str">
        <f t="shared" si="19"/>
        <v/>
      </c>
      <c r="R100" s="189" t="str">
        <f t="shared" si="20"/>
        <v/>
      </c>
      <c r="S100" s="190" t="str">
        <f t="shared" si="17"/>
        <v/>
      </c>
      <c r="T100" s="249"/>
      <c r="U100" s="249"/>
      <c r="V100" s="249"/>
      <c r="W100" s="249"/>
      <c r="X100" s="249"/>
      <c r="Y100" s="249"/>
      <c r="Z100" s="244"/>
      <c r="AC100" s="4" t="s">
        <v>146</v>
      </c>
      <c r="AD100" s="1">
        <f t="shared" si="21"/>
        <v>0</v>
      </c>
      <c r="AH100" t="s">
        <v>165</v>
      </c>
      <c r="AK100" s="225" t="str">
        <f t="shared" si="14"/>
        <v/>
      </c>
      <c r="AR100" s="225" t="str">
        <f t="shared" si="15"/>
        <v/>
      </c>
      <c r="AS100" s="228"/>
      <c r="AZ100" s="1" t="str">
        <f t="shared" si="12"/>
        <v/>
      </c>
      <c r="BH100" s="1" t="str">
        <f t="shared" si="13"/>
        <v/>
      </c>
    </row>
    <row r="101" spans="1:63" s="44" customFormat="1" ht="15.6" x14ac:dyDescent="0.3">
      <c r="A101" s="171"/>
      <c r="B101" s="172" t="str">
        <f>IF('Cow Record'!A101="","",'Cow Record'!A101)</f>
        <v/>
      </c>
      <c r="C101" s="174" t="str">
        <f>IF('Cow Record'!B101="","",'Cow Record'!B101)</f>
        <v/>
      </c>
      <c r="D101" s="312" t="str">
        <f>IF('Cow Record'!D101="","",'Cow Record'!D101)</f>
        <v/>
      </c>
      <c r="E101" s="312"/>
      <c r="F101" s="171"/>
      <c r="G101" s="191" t="str">
        <f>IF('Cow Record'!G101="","",'Cow Record'!G101)</f>
        <v/>
      </c>
      <c r="H101" s="172"/>
      <c r="I101" s="172"/>
      <c r="J101" s="172"/>
      <c r="K101" s="175"/>
      <c r="L101" s="215">
        <v>50</v>
      </c>
      <c r="M101" s="174" t="str">
        <f t="shared" si="16"/>
        <v/>
      </c>
      <c r="N101" s="171"/>
      <c r="O101" s="175"/>
      <c r="P101" s="242" t="str">
        <f t="shared" si="18"/>
        <v/>
      </c>
      <c r="Q101" s="242" t="str">
        <f t="shared" si="19"/>
        <v/>
      </c>
      <c r="R101" s="192" t="str">
        <f t="shared" si="20"/>
        <v/>
      </c>
      <c r="S101" s="193" t="str">
        <f t="shared" si="17"/>
        <v/>
      </c>
      <c r="T101" s="250"/>
      <c r="U101" s="250"/>
      <c r="V101" s="250"/>
      <c r="W101" s="250"/>
      <c r="X101" s="250"/>
      <c r="Y101" s="250"/>
      <c r="Z101" s="245"/>
      <c r="AC101" s="44" t="s">
        <v>147</v>
      </c>
      <c r="AD101" s="47">
        <f t="shared" si="21"/>
        <v>0</v>
      </c>
      <c r="AH101" s="44" t="s">
        <v>166</v>
      </c>
      <c r="AK101" s="227" t="str">
        <f t="shared" si="14"/>
        <v/>
      </c>
      <c r="AL101" s="227"/>
      <c r="AN101" s="47"/>
      <c r="AO101" s="47"/>
      <c r="AP101" s="47"/>
      <c r="AQ101" s="47"/>
      <c r="AR101" s="227" t="str">
        <f t="shared" si="15"/>
        <v/>
      </c>
      <c r="AS101" s="48"/>
      <c r="AT101" s="47"/>
      <c r="AU101" s="47"/>
      <c r="AV101" s="47"/>
      <c r="AW101" s="47"/>
      <c r="AX101" s="47"/>
      <c r="AZ101" s="47" t="str">
        <f t="shared" si="12"/>
        <v/>
      </c>
      <c r="BA101" s="47"/>
      <c r="BB101" s="47"/>
      <c r="BC101" s="47"/>
      <c r="BD101" s="47"/>
      <c r="BE101" s="47"/>
      <c r="BF101" s="47"/>
      <c r="BG101" s="47"/>
      <c r="BH101" s="47" t="str">
        <f t="shared" si="13"/>
        <v/>
      </c>
      <c r="BI101" s="47"/>
      <c r="BJ101" s="47"/>
      <c r="BK101" s="47"/>
    </row>
    <row r="102" spans="1:63" ht="15.6" x14ac:dyDescent="0.25">
      <c r="A102" s="165"/>
      <c r="B102" s="197" t="str">
        <f>IF('Cow Record'!A102="","",'Cow Record'!A102)</f>
        <v/>
      </c>
      <c r="C102" s="198" t="str">
        <f>IF('Cow Record'!B102="","",'Cow Record'!B102)</f>
        <v/>
      </c>
      <c r="D102" s="313" t="str">
        <f>IF('Cow Record'!D102="","",'Cow Record'!D102)</f>
        <v/>
      </c>
      <c r="E102" s="313"/>
      <c r="F102" s="165"/>
      <c r="G102" s="201" t="str">
        <f>IF('Cow Record'!G102="","",'Cow Record'!G102)</f>
        <v/>
      </c>
      <c r="H102" s="166"/>
      <c r="I102" s="166"/>
      <c r="J102" s="166"/>
      <c r="K102" s="169"/>
      <c r="L102" s="214">
        <v>50</v>
      </c>
      <c r="M102" s="168" t="str">
        <f t="shared" si="16"/>
        <v/>
      </c>
      <c r="N102" s="165"/>
      <c r="O102" s="169"/>
      <c r="P102" s="189" t="str">
        <f t="shared" si="18"/>
        <v/>
      </c>
      <c r="Q102" s="189" t="str">
        <f t="shared" si="19"/>
        <v/>
      </c>
      <c r="R102" s="189" t="str">
        <f t="shared" si="20"/>
        <v/>
      </c>
      <c r="S102" s="190" t="str">
        <f t="shared" si="17"/>
        <v/>
      </c>
      <c r="T102" s="249"/>
      <c r="U102" s="249"/>
      <c r="V102" s="249"/>
      <c r="W102" s="249"/>
      <c r="X102" s="249"/>
      <c r="Y102" s="249"/>
      <c r="Z102" s="244"/>
      <c r="AC102" s="4" t="s">
        <v>148</v>
      </c>
      <c r="AD102" s="1">
        <f t="shared" si="21"/>
        <v>0</v>
      </c>
      <c r="AH102" t="s">
        <v>167</v>
      </c>
      <c r="AK102" s="225" t="str">
        <f t="shared" si="14"/>
        <v/>
      </c>
      <c r="AR102" s="225" t="str">
        <f t="shared" si="15"/>
        <v/>
      </c>
      <c r="AS102" s="228"/>
      <c r="AZ102" s="1" t="str">
        <f t="shared" si="12"/>
        <v/>
      </c>
      <c r="BH102" s="1" t="str">
        <f t="shared" si="13"/>
        <v/>
      </c>
    </row>
    <row r="103" spans="1:63" s="44" customFormat="1" ht="15.6" x14ac:dyDescent="0.3">
      <c r="A103" s="171"/>
      <c r="B103" s="172" t="str">
        <f>IF('Cow Record'!A103="","",'Cow Record'!A103)</f>
        <v/>
      </c>
      <c r="C103" s="174" t="str">
        <f>IF('Cow Record'!B103="","",'Cow Record'!B103)</f>
        <v/>
      </c>
      <c r="D103" s="312" t="str">
        <f>IF('Cow Record'!D103="","",'Cow Record'!D103)</f>
        <v/>
      </c>
      <c r="E103" s="312"/>
      <c r="F103" s="171"/>
      <c r="G103" s="191" t="str">
        <f>IF('Cow Record'!G103="","",'Cow Record'!G103)</f>
        <v/>
      </c>
      <c r="H103" s="172"/>
      <c r="I103" s="172"/>
      <c r="J103" s="172"/>
      <c r="K103" s="175"/>
      <c r="L103" s="215">
        <v>50</v>
      </c>
      <c r="M103" s="174" t="str">
        <f t="shared" si="16"/>
        <v/>
      </c>
      <c r="N103" s="171"/>
      <c r="O103" s="175"/>
      <c r="P103" s="242" t="str">
        <f t="shared" si="18"/>
        <v/>
      </c>
      <c r="Q103" s="242" t="str">
        <f t="shared" si="19"/>
        <v/>
      </c>
      <c r="R103" s="192" t="str">
        <f t="shared" si="20"/>
        <v/>
      </c>
      <c r="S103" s="193" t="str">
        <f t="shared" si="17"/>
        <v/>
      </c>
      <c r="T103" s="250"/>
      <c r="U103" s="250"/>
      <c r="V103" s="250"/>
      <c r="W103" s="250"/>
      <c r="X103" s="250"/>
      <c r="Y103" s="250"/>
      <c r="Z103" s="245"/>
      <c r="AC103" s="44" t="s">
        <v>149</v>
      </c>
      <c r="AD103" s="47">
        <f t="shared" si="21"/>
        <v>0</v>
      </c>
      <c r="AH103" s="44" t="s">
        <v>168</v>
      </c>
      <c r="AK103" s="227" t="str">
        <f t="shared" si="14"/>
        <v/>
      </c>
      <c r="AL103" s="227"/>
      <c r="AN103" s="47"/>
      <c r="AO103" s="47"/>
      <c r="AP103" s="47"/>
      <c r="AQ103" s="47"/>
      <c r="AR103" s="227" t="str">
        <f t="shared" si="15"/>
        <v/>
      </c>
      <c r="AS103" s="48"/>
      <c r="AT103" s="47"/>
      <c r="AU103" s="47"/>
      <c r="AV103" s="47"/>
      <c r="AW103" s="47"/>
      <c r="AX103" s="47"/>
      <c r="AZ103" s="47" t="str">
        <f t="shared" si="12"/>
        <v/>
      </c>
      <c r="BA103" s="47"/>
      <c r="BB103" s="47"/>
      <c r="BC103" s="47"/>
      <c r="BD103" s="47"/>
      <c r="BE103" s="47"/>
      <c r="BF103" s="47"/>
      <c r="BG103" s="47"/>
      <c r="BH103" s="47" t="str">
        <f t="shared" si="13"/>
        <v/>
      </c>
      <c r="BI103" s="47"/>
      <c r="BJ103" s="47"/>
      <c r="BK103" s="47"/>
    </row>
    <row r="104" spans="1:63" ht="15.6" x14ac:dyDescent="0.25">
      <c r="A104" s="165"/>
      <c r="B104" s="197" t="str">
        <f>IF('Cow Record'!A104="","",'Cow Record'!A104)</f>
        <v/>
      </c>
      <c r="C104" s="198" t="str">
        <f>IF('Cow Record'!B104="","",'Cow Record'!B104)</f>
        <v/>
      </c>
      <c r="D104" s="313" t="str">
        <f>IF('Cow Record'!D104="","",'Cow Record'!D104)</f>
        <v/>
      </c>
      <c r="E104" s="313"/>
      <c r="F104" s="165"/>
      <c r="G104" s="201" t="str">
        <f>IF('Cow Record'!G104="","",'Cow Record'!G104)</f>
        <v/>
      </c>
      <c r="H104" s="166"/>
      <c r="I104" s="166"/>
      <c r="J104" s="166"/>
      <c r="K104" s="169"/>
      <c r="L104" s="214">
        <v>50</v>
      </c>
      <c r="M104" s="168" t="str">
        <f t="shared" si="16"/>
        <v/>
      </c>
      <c r="N104" s="165"/>
      <c r="O104" s="169"/>
      <c r="P104" s="189" t="str">
        <f t="shared" si="18"/>
        <v/>
      </c>
      <c r="Q104" s="189" t="str">
        <f t="shared" si="19"/>
        <v/>
      </c>
      <c r="R104" s="189" t="str">
        <f t="shared" si="20"/>
        <v/>
      </c>
      <c r="S104" s="190" t="str">
        <f t="shared" si="17"/>
        <v/>
      </c>
      <c r="T104" s="249"/>
      <c r="U104" s="249"/>
      <c r="V104" s="249"/>
      <c r="W104" s="249"/>
      <c r="X104" s="249"/>
      <c r="Y104" s="249"/>
      <c r="Z104" s="244"/>
      <c r="AC104" s="4" t="s">
        <v>150</v>
      </c>
      <c r="AD104" s="1">
        <f t="shared" si="21"/>
        <v>0</v>
      </c>
      <c r="AH104" t="s">
        <v>169</v>
      </c>
      <c r="AK104" s="225" t="str">
        <f t="shared" si="14"/>
        <v/>
      </c>
      <c r="AR104" s="225" t="str">
        <f t="shared" si="15"/>
        <v/>
      </c>
      <c r="AS104" s="228"/>
      <c r="AZ104" s="1" t="str">
        <f t="shared" si="12"/>
        <v/>
      </c>
      <c r="BH104" s="1" t="str">
        <f t="shared" si="13"/>
        <v/>
      </c>
    </row>
    <row r="105" spans="1:63" s="44" customFormat="1" ht="15.6" x14ac:dyDescent="0.3">
      <c r="A105" s="171"/>
      <c r="B105" s="172" t="str">
        <f>IF('Cow Record'!A105="","",'Cow Record'!A105)</f>
        <v/>
      </c>
      <c r="C105" s="174" t="str">
        <f>IF('Cow Record'!B105="","",'Cow Record'!B105)</f>
        <v/>
      </c>
      <c r="D105" s="312" t="str">
        <f>IF('Cow Record'!D105="","",'Cow Record'!D105)</f>
        <v/>
      </c>
      <c r="E105" s="312"/>
      <c r="F105" s="171"/>
      <c r="G105" s="191" t="str">
        <f>IF('Cow Record'!G105="","",'Cow Record'!G105)</f>
        <v/>
      </c>
      <c r="H105" s="172"/>
      <c r="I105" s="172"/>
      <c r="J105" s="172"/>
      <c r="K105" s="175"/>
      <c r="L105" s="215">
        <v>50</v>
      </c>
      <c r="M105" s="174" t="str">
        <f t="shared" si="16"/>
        <v/>
      </c>
      <c r="N105" s="171"/>
      <c r="O105" s="175"/>
      <c r="P105" s="242" t="str">
        <f t="shared" si="18"/>
        <v/>
      </c>
      <c r="Q105" s="242" t="str">
        <f t="shared" si="19"/>
        <v/>
      </c>
      <c r="R105" s="192" t="str">
        <f t="shared" si="20"/>
        <v/>
      </c>
      <c r="S105" s="193" t="str">
        <f t="shared" si="17"/>
        <v/>
      </c>
      <c r="T105" s="250"/>
      <c r="U105" s="250"/>
      <c r="V105" s="250"/>
      <c r="W105" s="250"/>
      <c r="X105" s="250"/>
      <c r="Y105" s="250"/>
      <c r="Z105" s="245"/>
      <c r="AC105" s="44" t="s">
        <v>151</v>
      </c>
      <c r="AD105" s="47">
        <f t="shared" si="21"/>
        <v>0</v>
      </c>
      <c r="AH105" s="44" t="s">
        <v>170</v>
      </c>
      <c r="AK105" s="227" t="str">
        <f t="shared" si="14"/>
        <v/>
      </c>
      <c r="AL105" s="227"/>
      <c r="AN105" s="47"/>
      <c r="AO105" s="47"/>
      <c r="AP105" s="47"/>
      <c r="AQ105" s="47"/>
      <c r="AR105" s="227" t="str">
        <f t="shared" si="15"/>
        <v/>
      </c>
      <c r="AS105" s="48"/>
      <c r="AT105" s="47"/>
      <c r="AU105" s="47"/>
      <c r="AV105" s="47"/>
      <c r="AW105" s="47"/>
      <c r="AX105" s="47"/>
      <c r="AZ105" s="47" t="str">
        <f t="shared" si="12"/>
        <v/>
      </c>
      <c r="BA105" s="47"/>
      <c r="BB105" s="47"/>
      <c r="BC105" s="47"/>
      <c r="BD105" s="47"/>
      <c r="BE105" s="47"/>
      <c r="BF105" s="47"/>
      <c r="BG105" s="47"/>
      <c r="BH105" s="47" t="str">
        <f t="shared" si="13"/>
        <v/>
      </c>
      <c r="BI105" s="47"/>
      <c r="BJ105" s="47"/>
      <c r="BK105" s="47"/>
    </row>
    <row r="106" spans="1:63" ht="15.6" x14ac:dyDescent="0.25">
      <c r="A106" s="165"/>
      <c r="B106" s="197" t="str">
        <f>IF('Cow Record'!A106="","",'Cow Record'!A106)</f>
        <v/>
      </c>
      <c r="C106" s="198" t="str">
        <f>IF('Cow Record'!B106="","",'Cow Record'!B106)</f>
        <v/>
      </c>
      <c r="D106" s="313" t="str">
        <f>IF('Cow Record'!D106="","",'Cow Record'!D106)</f>
        <v/>
      </c>
      <c r="E106" s="313"/>
      <c r="F106" s="165"/>
      <c r="G106" s="201" t="str">
        <f>IF('Cow Record'!G106="","",'Cow Record'!G106)</f>
        <v/>
      </c>
      <c r="H106" s="166"/>
      <c r="I106" s="166"/>
      <c r="J106" s="166"/>
      <c r="K106" s="169"/>
      <c r="L106" s="214">
        <v>50</v>
      </c>
      <c r="M106" s="168" t="str">
        <f t="shared" si="16"/>
        <v/>
      </c>
      <c r="N106" s="165"/>
      <c r="O106" s="169"/>
      <c r="P106" s="189" t="str">
        <f t="shared" si="18"/>
        <v/>
      </c>
      <c r="Q106" s="189" t="str">
        <f t="shared" si="19"/>
        <v/>
      </c>
      <c r="R106" s="189" t="str">
        <f t="shared" si="20"/>
        <v/>
      </c>
      <c r="S106" s="190" t="str">
        <f t="shared" si="17"/>
        <v/>
      </c>
      <c r="T106" s="249"/>
      <c r="U106" s="249"/>
      <c r="V106" s="249"/>
      <c r="W106" s="249"/>
      <c r="X106" s="249"/>
      <c r="Y106" s="249"/>
      <c r="Z106" s="244"/>
      <c r="AC106" t="s">
        <v>152</v>
      </c>
      <c r="AD106" s="1">
        <f t="shared" si="21"/>
        <v>0</v>
      </c>
      <c r="AH106" t="s">
        <v>171</v>
      </c>
      <c r="AK106" s="225" t="str">
        <f t="shared" si="14"/>
        <v/>
      </c>
      <c r="AR106" s="225" t="str">
        <f t="shared" si="15"/>
        <v/>
      </c>
      <c r="AS106" s="228"/>
      <c r="AZ106" s="1" t="str">
        <f t="shared" si="12"/>
        <v/>
      </c>
      <c r="BH106" s="1" t="str">
        <f t="shared" si="13"/>
        <v/>
      </c>
    </row>
    <row r="107" spans="1:63" s="44" customFormat="1" ht="15.6" x14ac:dyDescent="0.3">
      <c r="A107" s="171"/>
      <c r="B107" s="172" t="str">
        <f>IF('Cow Record'!A107="","",'Cow Record'!A107)</f>
        <v/>
      </c>
      <c r="C107" s="174" t="str">
        <f>IF('Cow Record'!B107="","",'Cow Record'!B107)</f>
        <v/>
      </c>
      <c r="D107" s="312" t="str">
        <f>IF('Cow Record'!D107="","",'Cow Record'!D107)</f>
        <v/>
      </c>
      <c r="E107" s="312"/>
      <c r="F107" s="171"/>
      <c r="G107" s="191" t="str">
        <f>IF('Cow Record'!G107="","",'Cow Record'!G107)</f>
        <v/>
      </c>
      <c r="H107" s="172"/>
      <c r="I107" s="172"/>
      <c r="J107" s="172"/>
      <c r="K107" s="175"/>
      <c r="L107" s="215">
        <v>50</v>
      </c>
      <c r="M107" s="174" t="str">
        <f t="shared" si="16"/>
        <v/>
      </c>
      <c r="N107" s="171"/>
      <c r="O107" s="175"/>
      <c r="P107" s="242" t="str">
        <f t="shared" si="18"/>
        <v/>
      </c>
      <c r="Q107" s="242" t="str">
        <f t="shared" si="19"/>
        <v/>
      </c>
      <c r="R107" s="192" t="str">
        <f t="shared" si="20"/>
        <v/>
      </c>
      <c r="S107" s="193" t="str">
        <f t="shared" si="17"/>
        <v/>
      </c>
      <c r="T107" s="250"/>
      <c r="U107" s="250"/>
      <c r="V107" s="250"/>
      <c r="W107" s="250"/>
      <c r="X107" s="250"/>
      <c r="Y107" s="250"/>
      <c r="Z107" s="245"/>
      <c r="AC107" s="44" t="s">
        <v>153</v>
      </c>
      <c r="AD107" s="47">
        <f t="shared" si="21"/>
        <v>0</v>
      </c>
      <c r="AH107" s="44" t="s">
        <v>172</v>
      </c>
      <c r="AK107" s="227" t="str">
        <f t="shared" si="14"/>
        <v/>
      </c>
      <c r="AL107" s="227"/>
      <c r="AN107" s="47"/>
      <c r="AO107" s="47"/>
      <c r="AP107" s="47"/>
      <c r="AQ107" s="47"/>
      <c r="AR107" s="227" t="str">
        <f t="shared" si="15"/>
        <v/>
      </c>
      <c r="AS107" s="48"/>
      <c r="AT107" s="47"/>
      <c r="AU107" s="47"/>
      <c r="AV107" s="47"/>
      <c r="AW107" s="47"/>
      <c r="AX107" s="47"/>
      <c r="AZ107" s="47" t="str">
        <f t="shared" si="12"/>
        <v/>
      </c>
      <c r="BA107" s="47"/>
      <c r="BB107" s="47"/>
      <c r="BC107" s="47"/>
      <c r="BD107" s="47"/>
      <c r="BE107" s="47"/>
      <c r="BF107" s="47"/>
      <c r="BG107" s="47"/>
      <c r="BH107" s="47" t="str">
        <f t="shared" si="13"/>
        <v/>
      </c>
      <c r="BI107" s="47"/>
      <c r="BJ107" s="47"/>
      <c r="BK107" s="47"/>
    </row>
    <row r="108" spans="1:63" ht="15.6" x14ac:dyDescent="0.25">
      <c r="A108" s="165"/>
      <c r="B108" s="197" t="str">
        <f>IF('Cow Record'!A108="","",'Cow Record'!A108)</f>
        <v/>
      </c>
      <c r="C108" s="198" t="str">
        <f>IF('Cow Record'!B108="","",'Cow Record'!B108)</f>
        <v/>
      </c>
      <c r="D108" s="313" t="str">
        <f>IF('Cow Record'!D108="","",'Cow Record'!D108)</f>
        <v/>
      </c>
      <c r="E108" s="313"/>
      <c r="F108" s="165"/>
      <c r="G108" s="201" t="str">
        <f>IF('Cow Record'!G108="","",'Cow Record'!G108)</f>
        <v/>
      </c>
      <c r="H108" s="166"/>
      <c r="I108" s="166"/>
      <c r="J108" s="166"/>
      <c r="K108" s="169"/>
      <c r="L108" s="214">
        <v>50</v>
      </c>
      <c r="M108" s="168" t="str">
        <f t="shared" si="16"/>
        <v/>
      </c>
      <c r="N108" s="165"/>
      <c r="O108" s="169"/>
      <c r="P108" s="189" t="str">
        <f t="shared" si="18"/>
        <v/>
      </c>
      <c r="Q108" s="189" t="str">
        <f t="shared" si="19"/>
        <v/>
      </c>
      <c r="R108" s="189" t="str">
        <f t="shared" si="20"/>
        <v/>
      </c>
      <c r="S108" s="190" t="str">
        <f t="shared" si="17"/>
        <v/>
      </c>
      <c r="T108" s="249"/>
      <c r="U108" s="249"/>
      <c r="V108" s="249"/>
      <c r="W108" s="249"/>
      <c r="X108" s="249"/>
      <c r="Y108" s="249"/>
      <c r="Z108" s="244"/>
      <c r="AC108" s="4" t="s">
        <v>154</v>
      </c>
      <c r="AD108" s="1">
        <f t="shared" si="21"/>
        <v>0</v>
      </c>
      <c r="AH108" t="s">
        <v>173</v>
      </c>
      <c r="AK108" s="225" t="str">
        <f t="shared" si="14"/>
        <v/>
      </c>
      <c r="AR108" s="225" t="str">
        <f t="shared" si="15"/>
        <v/>
      </c>
      <c r="AS108" s="228"/>
      <c r="AZ108" s="1" t="str">
        <f t="shared" si="12"/>
        <v/>
      </c>
      <c r="BH108" s="1" t="str">
        <f t="shared" si="13"/>
        <v/>
      </c>
    </row>
    <row r="109" spans="1:63" s="44" customFormat="1" ht="15.6" x14ac:dyDescent="0.3">
      <c r="A109" s="171"/>
      <c r="B109" s="172" t="str">
        <f>IF('Cow Record'!A109="","",'Cow Record'!A109)</f>
        <v/>
      </c>
      <c r="C109" s="174" t="str">
        <f>IF('Cow Record'!B109="","",'Cow Record'!B109)</f>
        <v/>
      </c>
      <c r="D109" s="312" t="str">
        <f>IF('Cow Record'!D109="","",'Cow Record'!D109)</f>
        <v/>
      </c>
      <c r="E109" s="312"/>
      <c r="F109" s="171"/>
      <c r="G109" s="191" t="str">
        <f>IF('Cow Record'!G109="","",'Cow Record'!G109)</f>
        <v/>
      </c>
      <c r="H109" s="172"/>
      <c r="I109" s="172"/>
      <c r="J109" s="172"/>
      <c r="K109" s="175"/>
      <c r="L109" s="215">
        <v>50</v>
      </c>
      <c r="M109" s="174" t="str">
        <f t="shared" si="16"/>
        <v/>
      </c>
      <c r="N109" s="171"/>
      <c r="O109" s="175"/>
      <c r="P109" s="242" t="str">
        <f t="shared" si="18"/>
        <v/>
      </c>
      <c r="Q109" s="242" t="str">
        <f t="shared" si="19"/>
        <v/>
      </c>
      <c r="R109" s="192" t="str">
        <f t="shared" si="20"/>
        <v/>
      </c>
      <c r="S109" s="193" t="str">
        <f t="shared" si="17"/>
        <v/>
      </c>
      <c r="T109" s="250"/>
      <c r="U109" s="250"/>
      <c r="V109" s="250"/>
      <c r="W109" s="250"/>
      <c r="X109" s="250"/>
      <c r="Y109" s="250"/>
      <c r="Z109" s="245"/>
      <c r="AC109" s="44" t="s">
        <v>155</v>
      </c>
      <c r="AD109" s="47">
        <f t="shared" si="21"/>
        <v>0</v>
      </c>
      <c r="AH109" s="44" t="s">
        <v>174</v>
      </c>
      <c r="AK109" s="227" t="str">
        <f t="shared" si="14"/>
        <v/>
      </c>
      <c r="AL109" s="227"/>
      <c r="AN109" s="47"/>
      <c r="AO109" s="47"/>
      <c r="AP109" s="47"/>
      <c r="AQ109" s="47"/>
      <c r="AR109" s="227" t="str">
        <f t="shared" si="15"/>
        <v/>
      </c>
      <c r="AS109" s="48"/>
      <c r="AT109" s="47"/>
      <c r="AU109" s="47"/>
      <c r="AV109" s="47"/>
      <c r="AW109" s="47"/>
      <c r="AX109" s="47"/>
      <c r="AZ109" s="47" t="str">
        <f t="shared" si="12"/>
        <v/>
      </c>
      <c r="BA109" s="47"/>
      <c r="BB109" s="47"/>
      <c r="BC109" s="47"/>
      <c r="BD109" s="47"/>
      <c r="BE109" s="47"/>
      <c r="BF109" s="47"/>
      <c r="BG109" s="47"/>
      <c r="BH109" s="47" t="str">
        <f t="shared" si="13"/>
        <v/>
      </c>
      <c r="BI109" s="47"/>
      <c r="BJ109" s="47"/>
      <c r="BK109" s="47"/>
    </row>
    <row r="110" spans="1:63" ht="15.6" x14ac:dyDescent="0.25">
      <c r="A110" s="165"/>
      <c r="B110" s="197" t="str">
        <f>IF('Cow Record'!A110="","",'Cow Record'!A110)</f>
        <v/>
      </c>
      <c r="C110" s="198" t="str">
        <f>IF('Cow Record'!B110="","",'Cow Record'!B110)</f>
        <v/>
      </c>
      <c r="D110" s="313" t="str">
        <f>IF('Cow Record'!D110="","",'Cow Record'!D110)</f>
        <v/>
      </c>
      <c r="E110" s="313"/>
      <c r="F110" s="165"/>
      <c r="G110" s="201" t="str">
        <f>IF('Cow Record'!G110="","",'Cow Record'!G110)</f>
        <v/>
      </c>
      <c r="H110" s="166"/>
      <c r="I110" s="166"/>
      <c r="J110" s="166"/>
      <c r="K110" s="169"/>
      <c r="L110" s="214">
        <v>50</v>
      </c>
      <c r="M110" s="168" t="str">
        <f t="shared" si="16"/>
        <v/>
      </c>
      <c r="N110" s="165"/>
      <c r="O110" s="169"/>
      <c r="P110" s="189" t="str">
        <f t="shared" si="18"/>
        <v/>
      </c>
      <c r="Q110" s="189" t="str">
        <f t="shared" si="19"/>
        <v/>
      </c>
      <c r="R110" s="189" t="str">
        <f t="shared" si="20"/>
        <v/>
      </c>
      <c r="S110" s="190" t="str">
        <f t="shared" si="17"/>
        <v/>
      </c>
      <c r="T110" s="249"/>
      <c r="U110" s="249"/>
      <c r="V110" s="249"/>
      <c r="W110" s="249"/>
      <c r="X110" s="249"/>
      <c r="Y110" s="249"/>
      <c r="Z110" s="244"/>
      <c r="AC110" s="4" t="s">
        <v>156</v>
      </c>
      <c r="AD110" s="1">
        <f t="shared" si="21"/>
        <v>0</v>
      </c>
      <c r="AH110" t="s">
        <v>175</v>
      </c>
      <c r="AK110" s="225" t="str">
        <f t="shared" si="14"/>
        <v/>
      </c>
      <c r="AR110" s="225" t="str">
        <f t="shared" si="15"/>
        <v/>
      </c>
      <c r="AS110" s="228"/>
      <c r="AZ110" s="1" t="str">
        <f t="shared" si="12"/>
        <v/>
      </c>
      <c r="BH110" s="1" t="str">
        <f t="shared" si="13"/>
        <v/>
      </c>
    </row>
    <row r="111" spans="1:63" s="44" customFormat="1" ht="15.6" x14ac:dyDescent="0.3">
      <c r="A111" s="171"/>
      <c r="B111" s="172" t="str">
        <f>IF('Cow Record'!A111="","",'Cow Record'!A111)</f>
        <v/>
      </c>
      <c r="C111" s="174" t="str">
        <f>IF('Cow Record'!B111="","",'Cow Record'!B111)</f>
        <v/>
      </c>
      <c r="D111" s="312" t="str">
        <f>IF('Cow Record'!D111="","",'Cow Record'!D111)</f>
        <v/>
      </c>
      <c r="E111" s="312"/>
      <c r="F111" s="171"/>
      <c r="G111" s="191" t="str">
        <f>IF('Cow Record'!G111="","",'Cow Record'!G111)</f>
        <v/>
      </c>
      <c r="H111" s="172"/>
      <c r="I111" s="172"/>
      <c r="J111" s="172"/>
      <c r="K111" s="175"/>
      <c r="L111" s="215">
        <v>50</v>
      </c>
      <c r="M111" s="174" t="str">
        <f t="shared" si="16"/>
        <v/>
      </c>
      <c r="N111" s="171"/>
      <c r="O111" s="175"/>
      <c r="P111" s="242" t="str">
        <f t="shared" si="18"/>
        <v/>
      </c>
      <c r="Q111" s="242" t="str">
        <f t="shared" si="19"/>
        <v/>
      </c>
      <c r="R111" s="192" t="str">
        <f t="shared" si="20"/>
        <v/>
      </c>
      <c r="S111" s="193" t="str">
        <f t="shared" si="17"/>
        <v/>
      </c>
      <c r="T111" s="250"/>
      <c r="U111" s="250"/>
      <c r="V111" s="250"/>
      <c r="W111" s="250"/>
      <c r="X111" s="250"/>
      <c r="Y111" s="250"/>
      <c r="Z111" s="245"/>
      <c r="AC111" s="44" t="s">
        <v>157</v>
      </c>
      <c r="AD111" s="47">
        <f t="shared" si="21"/>
        <v>0</v>
      </c>
      <c r="AH111" s="44" t="s">
        <v>176</v>
      </c>
      <c r="AK111" s="227" t="str">
        <f t="shared" si="14"/>
        <v/>
      </c>
      <c r="AL111" s="227"/>
      <c r="AN111" s="47"/>
      <c r="AO111" s="47"/>
      <c r="AP111" s="47"/>
      <c r="AQ111" s="47"/>
      <c r="AR111" s="227" t="str">
        <f t="shared" si="15"/>
        <v/>
      </c>
      <c r="AS111" s="48"/>
      <c r="AT111" s="47"/>
      <c r="AU111" s="47"/>
      <c r="AV111" s="47"/>
      <c r="AW111" s="47"/>
      <c r="AX111" s="47"/>
      <c r="AZ111" s="47" t="str">
        <f t="shared" si="12"/>
        <v/>
      </c>
      <c r="BA111" s="47"/>
      <c r="BB111" s="47"/>
      <c r="BC111" s="47"/>
      <c r="BD111" s="47"/>
      <c r="BE111" s="47"/>
      <c r="BF111" s="47"/>
      <c r="BG111" s="47"/>
      <c r="BH111" s="47" t="str">
        <f t="shared" si="13"/>
        <v/>
      </c>
      <c r="BI111" s="47"/>
      <c r="BJ111" s="47"/>
      <c r="BK111" s="47"/>
    </row>
    <row r="112" spans="1:63" ht="15.6" x14ac:dyDescent="0.25">
      <c r="A112" s="165"/>
      <c r="B112" s="197" t="str">
        <f>IF('Cow Record'!A112="","",'Cow Record'!A112)</f>
        <v/>
      </c>
      <c r="C112" s="198" t="str">
        <f>IF('Cow Record'!B112="","",'Cow Record'!B112)</f>
        <v/>
      </c>
      <c r="D112" s="313" t="str">
        <f>IF('Cow Record'!D112="","",'Cow Record'!D112)</f>
        <v/>
      </c>
      <c r="E112" s="313"/>
      <c r="F112" s="165"/>
      <c r="G112" s="201" t="str">
        <f>IF('Cow Record'!G112="","",'Cow Record'!G112)</f>
        <v/>
      </c>
      <c r="H112" s="166"/>
      <c r="I112" s="166"/>
      <c r="J112" s="166"/>
      <c r="K112" s="169"/>
      <c r="L112" s="214">
        <v>50</v>
      </c>
      <c r="M112" s="168" t="str">
        <f t="shared" si="16"/>
        <v/>
      </c>
      <c r="N112" s="165"/>
      <c r="O112" s="169"/>
      <c r="P112" s="189" t="str">
        <f t="shared" si="18"/>
        <v/>
      </c>
      <c r="Q112" s="189" t="str">
        <f t="shared" si="19"/>
        <v/>
      </c>
      <c r="R112" s="189" t="str">
        <f t="shared" si="20"/>
        <v/>
      </c>
      <c r="S112" s="190" t="str">
        <f t="shared" si="17"/>
        <v/>
      </c>
      <c r="T112" s="249"/>
      <c r="U112" s="249"/>
      <c r="V112" s="249"/>
      <c r="W112" s="249"/>
      <c r="X112" s="249"/>
      <c r="Y112" s="249"/>
      <c r="Z112" s="244"/>
      <c r="AC112" s="4" t="s">
        <v>158</v>
      </c>
      <c r="AD112" s="1">
        <f t="shared" si="21"/>
        <v>0</v>
      </c>
      <c r="AH112" t="s">
        <v>177</v>
      </c>
      <c r="AK112" s="225" t="str">
        <f t="shared" si="14"/>
        <v/>
      </c>
      <c r="AR112" s="225" t="str">
        <f t="shared" si="15"/>
        <v/>
      </c>
      <c r="AS112" s="228"/>
      <c r="AZ112" s="1" t="str">
        <f t="shared" si="12"/>
        <v/>
      </c>
      <c r="BH112" s="1" t="str">
        <f t="shared" si="13"/>
        <v/>
      </c>
    </row>
    <row r="113" spans="1:63" s="44" customFormat="1" ht="15.6" x14ac:dyDescent="0.3">
      <c r="A113" s="171"/>
      <c r="B113" s="172" t="str">
        <f>IF('Cow Record'!A113="","",'Cow Record'!A113)</f>
        <v/>
      </c>
      <c r="C113" s="174" t="str">
        <f>IF('Cow Record'!B113="","",'Cow Record'!B113)</f>
        <v/>
      </c>
      <c r="D113" s="312" t="str">
        <f>IF('Cow Record'!D113="","",'Cow Record'!D113)</f>
        <v/>
      </c>
      <c r="E113" s="312"/>
      <c r="F113" s="171"/>
      <c r="G113" s="191" t="str">
        <f>IF('Cow Record'!G113="","",'Cow Record'!G113)</f>
        <v/>
      </c>
      <c r="H113" s="172"/>
      <c r="I113" s="172"/>
      <c r="J113" s="172"/>
      <c r="K113" s="175"/>
      <c r="L113" s="215">
        <v>50</v>
      </c>
      <c r="M113" s="174" t="str">
        <f t="shared" si="16"/>
        <v/>
      </c>
      <c r="N113" s="171"/>
      <c r="O113" s="175"/>
      <c r="P113" s="242" t="str">
        <f t="shared" si="18"/>
        <v/>
      </c>
      <c r="Q113" s="242" t="str">
        <f t="shared" si="19"/>
        <v/>
      </c>
      <c r="R113" s="192" t="str">
        <f t="shared" si="20"/>
        <v/>
      </c>
      <c r="S113" s="193" t="str">
        <f t="shared" si="17"/>
        <v/>
      </c>
      <c r="T113" s="250"/>
      <c r="U113" s="250"/>
      <c r="V113" s="250"/>
      <c r="W113" s="250"/>
      <c r="X113" s="250"/>
      <c r="Y113" s="250"/>
      <c r="Z113" s="245"/>
      <c r="AC113" s="44" t="s">
        <v>159</v>
      </c>
      <c r="AD113" s="47">
        <f t="shared" si="21"/>
        <v>0</v>
      </c>
      <c r="AH113" s="44" t="s">
        <v>178</v>
      </c>
      <c r="AK113" s="227" t="str">
        <f t="shared" si="14"/>
        <v/>
      </c>
      <c r="AL113" s="227"/>
      <c r="AN113" s="47"/>
      <c r="AO113" s="47"/>
      <c r="AP113" s="47"/>
      <c r="AQ113" s="47"/>
      <c r="AR113" s="227" t="str">
        <f t="shared" si="15"/>
        <v/>
      </c>
      <c r="AS113" s="48"/>
      <c r="AT113" s="47"/>
      <c r="AU113" s="47"/>
      <c r="AV113" s="47"/>
      <c r="AW113" s="47"/>
      <c r="AX113" s="47"/>
      <c r="AZ113" s="47" t="str">
        <f t="shared" si="12"/>
        <v/>
      </c>
      <c r="BA113" s="47"/>
      <c r="BB113" s="47"/>
      <c r="BC113" s="47"/>
      <c r="BD113" s="47"/>
      <c r="BE113" s="47"/>
      <c r="BF113" s="47"/>
      <c r="BG113" s="47"/>
      <c r="BH113" s="47" t="str">
        <f t="shared" si="13"/>
        <v/>
      </c>
      <c r="BI113" s="47"/>
      <c r="BJ113" s="47"/>
      <c r="BK113" s="47"/>
    </row>
    <row r="114" spans="1:63" ht="15.6" x14ac:dyDescent="0.25">
      <c r="A114" s="165"/>
      <c r="B114" s="197" t="str">
        <f>IF('Cow Record'!A114="","",'Cow Record'!A114)</f>
        <v/>
      </c>
      <c r="C114" s="198" t="str">
        <f>IF('Cow Record'!B114="","",'Cow Record'!B114)</f>
        <v/>
      </c>
      <c r="D114" s="313" t="str">
        <f>IF('Cow Record'!D114="","",'Cow Record'!D114)</f>
        <v/>
      </c>
      <c r="E114" s="313"/>
      <c r="F114" s="165"/>
      <c r="G114" s="201" t="str">
        <f>IF('Cow Record'!G114="","",'Cow Record'!G114)</f>
        <v/>
      </c>
      <c r="H114" s="166"/>
      <c r="I114" s="166"/>
      <c r="J114" s="166"/>
      <c r="K114" s="169"/>
      <c r="L114" s="214">
        <v>50</v>
      </c>
      <c r="M114" s="168" t="str">
        <f t="shared" si="16"/>
        <v/>
      </c>
      <c r="N114" s="165"/>
      <c r="O114" s="169"/>
      <c r="P114" s="189" t="str">
        <f t="shared" si="18"/>
        <v/>
      </c>
      <c r="Q114" s="189" t="str">
        <f t="shared" si="19"/>
        <v/>
      </c>
      <c r="R114" s="189" t="str">
        <f t="shared" si="20"/>
        <v/>
      </c>
      <c r="S114" s="190" t="str">
        <f t="shared" si="17"/>
        <v/>
      </c>
      <c r="T114" s="249"/>
      <c r="U114" s="249"/>
      <c r="V114" s="249"/>
      <c r="W114" s="249"/>
      <c r="X114" s="249"/>
      <c r="Y114" s="249"/>
      <c r="Z114" s="244"/>
      <c r="AC114" s="4" t="s">
        <v>160</v>
      </c>
      <c r="AD114" s="1">
        <f t="shared" si="21"/>
        <v>0</v>
      </c>
      <c r="AH114" t="s">
        <v>179</v>
      </c>
      <c r="AK114" s="225" t="str">
        <f t="shared" si="14"/>
        <v/>
      </c>
      <c r="AR114" s="225" t="str">
        <f t="shared" si="15"/>
        <v/>
      </c>
      <c r="AS114" s="228"/>
      <c r="AZ114" s="1" t="str">
        <f t="shared" si="12"/>
        <v/>
      </c>
      <c r="BH114" s="1" t="str">
        <f t="shared" si="13"/>
        <v/>
      </c>
    </row>
    <row r="115" spans="1:63" s="44" customFormat="1" ht="15.6" x14ac:dyDescent="0.3">
      <c r="A115" s="171"/>
      <c r="B115" s="172" t="str">
        <f>IF('Cow Record'!A115="","",'Cow Record'!A115)</f>
        <v/>
      </c>
      <c r="C115" s="174" t="str">
        <f>IF('Cow Record'!B115="","",'Cow Record'!B115)</f>
        <v/>
      </c>
      <c r="D115" s="312" t="str">
        <f>IF('Cow Record'!D115="","",'Cow Record'!D115)</f>
        <v/>
      </c>
      <c r="E115" s="312"/>
      <c r="F115" s="171"/>
      <c r="G115" s="191" t="str">
        <f>IF('Cow Record'!G115="","",'Cow Record'!G115)</f>
        <v/>
      </c>
      <c r="H115" s="172"/>
      <c r="I115" s="172"/>
      <c r="J115" s="172"/>
      <c r="K115" s="175"/>
      <c r="L115" s="215">
        <v>50</v>
      </c>
      <c r="M115" s="174" t="str">
        <f t="shared" si="16"/>
        <v/>
      </c>
      <c r="N115" s="171"/>
      <c r="O115" s="175"/>
      <c r="P115" s="242" t="str">
        <f t="shared" si="18"/>
        <v/>
      </c>
      <c r="Q115" s="242" t="str">
        <f t="shared" si="19"/>
        <v/>
      </c>
      <c r="R115" s="192" t="str">
        <f t="shared" si="20"/>
        <v/>
      </c>
      <c r="S115" s="193" t="str">
        <f t="shared" si="17"/>
        <v/>
      </c>
      <c r="T115" s="250"/>
      <c r="U115" s="250"/>
      <c r="V115" s="250"/>
      <c r="W115" s="250"/>
      <c r="X115" s="250"/>
      <c r="Y115" s="250"/>
      <c r="Z115" s="245"/>
      <c r="AC115" s="44" t="s">
        <v>161</v>
      </c>
      <c r="AD115" s="47">
        <f t="shared" si="21"/>
        <v>0</v>
      </c>
      <c r="AH115" s="44" t="s">
        <v>180</v>
      </c>
      <c r="AK115" s="227" t="str">
        <f t="shared" si="14"/>
        <v/>
      </c>
      <c r="AL115" s="227"/>
      <c r="AN115" s="47"/>
      <c r="AO115" s="47"/>
      <c r="AP115" s="47"/>
      <c r="AQ115" s="47"/>
      <c r="AR115" s="227" t="str">
        <f t="shared" si="15"/>
        <v/>
      </c>
      <c r="AS115" s="48"/>
      <c r="AT115" s="47"/>
      <c r="AU115" s="47"/>
      <c r="AV115" s="47"/>
      <c r="AW115" s="47"/>
      <c r="AX115" s="47"/>
      <c r="AZ115" s="47" t="str">
        <f t="shared" si="12"/>
        <v/>
      </c>
      <c r="BA115" s="47"/>
      <c r="BB115" s="47"/>
      <c r="BC115" s="47"/>
      <c r="BD115" s="47"/>
      <c r="BE115" s="47"/>
      <c r="BF115" s="47"/>
      <c r="BG115" s="47"/>
      <c r="BH115" s="47" t="str">
        <f t="shared" si="13"/>
        <v/>
      </c>
      <c r="BI115" s="47"/>
      <c r="BJ115" s="47"/>
      <c r="BK115" s="47"/>
    </row>
    <row r="116" spans="1:63" ht="15.6" x14ac:dyDescent="0.25">
      <c r="A116" s="165"/>
      <c r="B116" s="197" t="str">
        <f>IF('Cow Record'!A116="","",'Cow Record'!A116)</f>
        <v/>
      </c>
      <c r="C116" s="198" t="str">
        <f>IF('Cow Record'!B116="","",'Cow Record'!B116)</f>
        <v/>
      </c>
      <c r="D116" s="313" t="str">
        <f>IF('Cow Record'!D116="","",'Cow Record'!D116)</f>
        <v/>
      </c>
      <c r="E116" s="313"/>
      <c r="F116" s="165"/>
      <c r="G116" s="201" t="str">
        <f>IF('Cow Record'!G116="","",'Cow Record'!G116)</f>
        <v/>
      </c>
      <c r="H116" s="166"/>
      <c r="I116" s="166"/>
      <c r="J116" s="166"/>
      <c r="K116" s="169"/>
      <c r="L116" s="214">
        <v>50</v>
      </c>
      <c r="M116" s="168" t="str">
        <f t="shared" si="16"/>
        <v/>
      </c>
      <c r="N116" s="165"/>
      <c r="O116" s="169"/>
      <c r="P116" s="189" t="str">
        <f t="shared" si="18"/>
        <v/>
      </c>
      <c r="Q116" s="189" t="str">
        <f t="shared" si="19"/>
        <v/>
      </c>
      <c r="R116" s="189" t="str">
        <f t="shared" si="20"/>
        <v/>
      </c>
      <c r="S116" s="190" t="str">
        <f t="shared" si="17"/>
        <v/>
      </c>
      <c r="T116" s="249"/>
      <c r="U116" s="249"/>
      <c r="V116" s="249"/>
      <c r="W116" s="249"/>
      <c r="X116" s="249"/>
      <c r="Y116" s="249"/>
      <c r="Z116" s="244"/>
      <c r="AC116" s="4" t="s">
        <v>162</v>
      </c>
      <c r="AD116" s="1">
        <f t="shared" si="21"/>
        <v>0</v>
      </c>
      <c r="AH116" t="s">
        <v>181</v>
      </c>
      <c r="AK116" s="225" t="str">
        <f t="shared" si="14"/>
        <v/>
      </c>
      <c r="AR116" s="225" t="str">
        <f t="shared" si="15"/>
        <v/>
      </c>
      <c r="AS116" s="228"/>
      <c r="AZ116" s="1" t="str">
        <f t="shared" si="12"/>
        <v/>
      </c>
      <c r="BH116" s="1" t="str">
        <f t="shared" si="13"/>
        <v/>
      </c>
    </row>
    <row r="117" spans="1:63" s="44" customFormat="1" ht="15.6" x14ac:dyDescent="0.3">
      <c r="A117" s="171"/>
      <c r="B117" s="172" t="str">
        <f>IF('Cow Record'!A117="","",'Cow Record'!A117)</f>
        <v/>
      </c>
      <c r="C117" s="174" t="str">
        <f>IF('Cow Record'!B117="","",'Cow Record'!B117)</f>
        <v/>
      </c>
      <c r="D117" s="312" t="str">
        <f>IF('Cow Record'!D117="","",'Cow Record'!D117)</f>
        <v/>
      </c>
      <c r="E117" s="312"/>
      <c r="F117" s="171"/>
      <c r="G117" s="191" t="str">
        <f>IF('Cow Record'!G117="","",'Cow Record'!G117)</f>
        <v/>
      </c>
      <c r="H117" s="172"/>
      <c r="I117" s="172"/>
      <c r="J117" s="172"/>
      <c r="K117" s="175"/>
      <c r="L117" s="215">
        <v>50</v>
      </c>
      <c r="M117" s="174" t="str">
        <f t="shared" si="16"/>
        <v/>
      </c>
      <c r="N117" s="171"/>
      <c r="O117" s="175"/>
      <c r="P117" s="242" t="str">
        <f t="shared" si="18"/>
        <v/>
      </c>
      <c r="Q117" s="242" t="str">
        <f t="shared" si="19"/>
        <v/>
      </c>
      <c r="R117" s="192" t="str">
        <f t="shared" si="20"/>
        <v/>
      </c>
      <c r="S117" s="193" t="str">
        <f t="shared" si="17"/>
        <v/>
      </c>
      <c r="T117" s="250"/>
      <c r="U117" s="250"/>
      <c r="V117" s="250"/>
      <c r="W117" s="250"/>
      <c r="X117" s="250"/>
      <c r="Y117" s="250"/>
      <c r="Z117" s="245"/>
      <c r="AC117" s="44" t="s">
        <v>163</v>
      </c>
      <c r="AD117" s="47">
        <f t="shared" si="21"/>
        <v>0</v>
      </c>
      <c r="AH117" s="44" t="s">
        <v>182</v>
      </c>
      <c r="AK117" s="227" t="str">
        <f t="shared" si="14"/>
        <v/>
      </c>
      <c r="AL117" s="227"/>
      <c r="AN117" s="47"/>
      <c r="AO117" s="47"/>
      <c r="AP117" s="47"/>
      <c r="AQ117" s="47"/>
      <c r="AR117" s="227" t="str">
        <f t="shared" si="15"/>
        <v/>
      </c>
      <c r="AS117" s="48"/>
      <c r="AT117" s="47"/>
      <c r="AU117" s="47"/>
      <c r="AV117" s="47"/>
      <c r="AW117" s="47"/>
      <c r="AX117" s="47"/>
      <c r="AZ117" s="47" t="str">
        <f t="shared" si="12"/>
        <v/>
      </c>
      <c r="BA117" s="47"/>
      <c r="BB117" s="47"/>
      <c r="BC117" s="47"/>
      <c r="BD117" s="47"/>
      <c r="BE117" s="47"/>
      <c r="BF117" s="47"/>
      <c r="BG117" s="47"/>
      <c r="BH117" s="47" t="str">
        <f t="shared" si="13"/>
        <v/>
      </c>
      <c r="BI117" s="47"/>
      <c r="BJ117" s="47"/>
      <c r="BK117" s="47"/>
    </row>
    <row r="118" spans="1:63" ht="15.6" x14ac:dyDescent="0.25">
      <c r="A118" s="165"/>
      <c r="B118" s="197" t="str">
        <f>IF('Cow Record'!A118="","",'Cow Record'!A118)</f>
        <v/>
      </c>
      <c r="C118" s="198" t="str">
        <f>IF('Cow Record'!B118="","",'Cow Record'!B118)</f>
        <v/>
      </c>
      <c r="D118" s="313" t="str">
        <f>IF('Cow Record'!D118="","",'Cow Record'!D118)</f>
        <v/>
      </c>
      <c r="E118" s="313"/>
      <c r="F118" s="165"/>
      <c r="G118" s="201" t="str">
        <f>IF('Cow Record'!G118="","",'Cow Record'!G118)</f>
        <v/>
      </c>
      <c r="H118" s="166"/>
      <c r="I118" s="166"/>
      <c r="J118" s="166"/>
      <c r="K118" s="169"/>
      <c r="L118" s="214">
        <v>50</v>
      </c>
      <c r="M118" s="168" t="str">
        <f t="shared" si="16"/>
        <v/>
      </c>
      <c r="N118" s="165"/>
      <c r="O118" s="169"/>
      <c r="P118" s="189" t="str">
        <f t="shared" si="18"/>
        <v/>
      </c>
      <c r="Q118" s="189" t="str">
        <f t="shared" si="19"/>
        <v/>
      </c>
      <c r="R118" s="189" t="str">
        <f t="shared" si="20"/>
        <v/>
      </c>
      <c r="S118" s="190" t="str">
        <f t="shared" si="17"/>
        <v/>
      </c>
      <c r="T118" s="249"/>
      <c r="U118" s="249"/>
      <c r="V118" s="249"/>
      <c r="W118" s="249"/>
      <c r="X118" s="249"/>
      <c r="Y118" s="249"/>
      <c r="Z118" s="244"/>
      <c r="AC118" s="4" t="s">
        <v>164</v>
      </c>
      <c r="AD118" s="1">
        <f t="shared" si="21"/>
        <v>0</v>
      </c>
      <c r="AH118" t="s">
        <v>183</v>
      </c>
      <c r="AK118" s="225" t="str">
        <f t="shared" si="14"/>
        <v/>
      </c>
      <c r="AR118" s="225" t="str">
        <f t="shared" si="15"/>
        <v/>
      </c>
      <c r="AS118" s="228"/>
      <c r="AZ118" s="1" t="str">
        <f t="shared" si="12"/>
        <v/>
      </c>
      <c r="BH118" s="1" t="str">
        <f t="shared" si="13"/>
        <v/>
      </c>
    </row>
    <row r="119" spans="1:63" s="44" customFormat="1" ht="15.6" x14ac:dyDescent="0.3">
      <c r="A119" s="171"/>
      <c r="B119" s="172" t="str">
        <f>IF('Cow Record'!A119="","",'Cow Record'!A119)</f>
        <v/>
      </c>
      <c r="C119" s="174" t="str">
        <f>IF('Cow Record'!B119="","",'Cow Record'!B119)</f>
        <v/>
      </c>
      <c r="D119" s="312" t="str">
        <f>IF('Cow Record'!D119="","",'Cow Record'!D119)</f>
        <v/>
      </c>
      <c r="E119" s="312"/>
      <c r="F119" s="171"/>
      <c r="G119" s="191" t="str">
        <f>IF('Cow Record'!G119="","",'Cow Record'!G119)</f>
        <v/>
      </c>
      <c r="H119" s="172"/>
      <c r="I119" s="172"/>
      <c r="J119" s="172"/>
      <c r="K119" s="175"/>
      <c r="L119" s="215">
        <v>50</v>
      </c>
      <c r="M119" s="174" t="str">
        <f t="shared" si="16"/>
        <v/>
      </c>
      <c r="N119" s="171"/>
      <c r="O119" s="175"/>
      <c r="P119" s="242" t="str">
        <f t="shared" si="18"/>
        <v/>
      </c>
      <c r="Q119" s="242" t="str">
        <f t="shared" si="19"/>
        <v/>
      </c>
      <c r="R119" s="192" t="str">
        <f t="shared" si="20"/>
        <v/>
      </c>
      <c r="S119" s="193" t="str">
        <f t="shared" si="17"/>
        <v/>
      </c>
      <c r="T119" s="250"/>
      <c r="U119" s="250"/>
      <c r="V119" s="250"/>
      <c r="W119" s="250"/>
      <c r="X119" s="250"/>
      <c r="Y119" s="250"/>
      <c r="Z119" s="245"/>
      <c r="AC119" s="44" t="s">
        <v>165</v>
      </c>
      <c r="AD119" s="47">
        <f t="shared" si="21"/>
        <v>0</v>
      </c>
      <c r="AH119" s="44" t="s">
        <v>184</v>
      </c>
      <c r="AK119" s="227" t="str">
        <f t="shared" si="14"/>
        <v/>
      </c>
      <c r="AL119" s="227"/>
      <c r="AN119" s="47"/>
      <c r="AO119" s="47"/>
      <c r="AP119" s="47"/>
      <c r="AQ119" s="47"/>
      <c r="AR119" s="227" t="str">
        <f t="shared" si="15"/>
        <v/>
      </c>
      <c r="AS119" s="48"/>
      <c r="AT119" s="47"/>
      <c r="AU119" s="47"/>
      <c r="AV119" s="47"/>
      <c r="AW119" s="47"/>
      <c r="AX119" s="47"/>
      <c r="AZ119" s="47" t="str">
        <f t="shared" si="12"/>
        <v/>
      </c>
      <c r="BA119" s="47"/>
      <c r="BB119" s="47"/>
      <c r="BC119" s="47"/>
      <c r="BD119" s="47"/>
      <c r="BE119" s="47"/>
      <c r="BF119" s="47"/>
      <c r="BG119" s="47"/>
      <c r="BH119" s="47" t="str">
        <f t="shared" si="13"/>
        <v/>
      </c>
      <c r="BI119" s="47"/>
      <c r="BJ119" s="47"/>
      <c r="BK119" s="47"/>
    </row>
    <row r="120" spans="1:63" ht="15.6" x14ac:dyDescent="0.25">
      <c r="A120" s="165"/>
      <c r="B120" s="197" t="str">
        <f>IF('Cow Record'!A120="","",'Cow Record'!A120)</f>
        <v/>
      </c>
      <c r="C120" s="198" t="str">
        <f>IF('Cow Record'!B120="","",'Cow Record'!B120)</f>
        <v/>
      </c>
      <c r="D120" s="313" t="str">
        <f>IF('Cow Record'!D120="","",'Cow Record'!D120)</f>
        <v/>
      </c>
      <c r="E120" s="313"/>
      <c r="F120" s="165"/>
      <c r="G120" s="201" t="str">
        <f>IF('Cow Record'!G120="","",'Cow Record'!G120)</f>
        <v/>
      </c>
      <c r="H120" s="166"/>
      <c r="I120" s="166"/>
      <c r="J120" s="166"/>
      <c r="K120" s="169"/>
      <c r="L120" s="214">
        <v>50</v>
      </c>
      <c r="M120" s="168" t="str">
        <f t="shared" si="16"/>
        <v/>
      </c>
      <c r="N120" s="165"/>
      <c r="O120" s="169"/>
      <c r="P120" s="189" t="str">
        <f t="shared" si="18"/>
        <v/>
      </c>
      <c r="Q120" s="189" t="str">
        <f t="shared" si="19"/>
        <v/>
      </c>
      <c r="R120" s="189" t="str">
        <f t="shared" si="20"/>
        <v/>
      </c>
      <c r="S120" s="190" t="str">
        <f t="shared" si="17"/>
        <v/>
      </c>
      <c r="T120" s="249"/>
      <c r="U120" s="249"/>
      <c r="V120" s="249"/>
      <c r="W120" s="249"/>
      <c r="X120" s="249"/>
      <c r="Y120" s="249"/>
      <c r="Z120" s="244"/>
      <c r="AC120" t="s">
        <v>166</v>
      </c>
      <c r="AD120" s="1">
        <f t="shared" si="21"/>
        <v>0</v>
      </c>
      <c r="AH120" t="s">
        <v>185</v>
      </c>
      <c r="AK120" s="225" t="str">
        <f t="shared" si="14"/>
        <v/>
      </c>
      <c r="AR120" s="225" t="str">
        <f t="shared" si="15"/>
        <v/>
      </c>
      <c r="AS120" s="228"/>
      <c r="AZ120" s="1" t="str">
        <f t="shared" si="12"/>
        <v/>
      </c>
      <c r="BH120" s="1" t="str">
        <f t="shared" si="13"/>
        <v/>
      </c>
    </row>
    <row r="121" spans="1:63" s="44" customFormat="1" ht="15.6" x14ac:dyDescent="0.3">
      <c r="A121" s="171"/>
      <c r="B121" s="172" t="str">
        <f>IF('Cow Record'!A121="","",'Cow Record'!A121)</f>
        <v/>
      </c>
      <c r="C121" s="174" t="str">
        <f>IF('Cow Record'!B121="","",'Cow Record'!B121)</f>
        <v/>
      </c>
      <c r="D121" s="312" t="str">
        <f>IF('Cow Record'!D121="","",'Cow Record'!D121)</f>
        <v/>
      </c>
      <c r="E121" s="312"/>
      <c r="F121" s="171"/>
      <c r="G121" s="191" t="str">
        <f>IF('Cow Record'!G121="","",'Cow Record'!G121)</f>
        <v/>
      </c>
      <c r="H121" s="172"/>
      <c r="I121" s="172"/>
      <c r="J121" s="172"/>
      <c r="K121" s="175"/>
      <c r="L121" s="215">
        <v>50</v>
      </c>
      <c r="M121" s="174" t="str">
        <f t="shared" si="16"/>
        <v/>
      </c>
      <c r="N121" s="171"/>
      <c r="O121" s="175"/>
      <c r="P121" s="242" t="str">
        <f t="shared" si="18"/>
        <v/>
      </c>
      <c r="Q121" s="242" t="str">
        <f t="shared" si="19"/>
        <v/>
      </c>
      <c r="R121" s="192" t="str">
        <f t="shared" si="20"/>
        <v/>
      </c>
      <c r="S121" s="193" t="str">
        <f t="shared" si="17"/>
        <v/>
      </c>
      <c r="T121" s="250"/>
      <c r="U121" s="250"/>
      <c r="V121" s="250"/>
      <c r="W121" s="250"/>
      <c r="X121" s="250"/>
      <c r="Y121" s="250"/>
      <c r="Z121" s="245"/>
      <c r="AC121" s="44" t="s">
        <v>167</v>
      </c>
      <c r="AD121" s="47">
        <f t="shared" si="21"/>
        <v>0</v>
      </c>
      <c r="AH121" s="44" t="s">
        <v>186</v>
      </c>
      <c r="AK121" s="227" t="str">
        <f t="shared" si="14"/>
        <v/>
      </c>
      <c r="AL121" s="227"/>
      <c r="AN121" s="47"/>
      <c r="AO121" s="47"/>
      <c r="AP121" s="47"/>
      <c r="AQ121" s="47"/>
      <c r="AR121" s="227" t="str">
        <f t="shared" si="15"/>
        <v/>
      </c>
      <c r="AS121" s="48"/>
      <c r="AT121" s="47"/>
      <c r="AU121" s="47"/>
      <c r="AV121" s="47"/>
      <c r="AW121" s="47"/>
      <c r="AX121" s="47"/>
      <c r="AZ121" s="47" t="str">
        <f t="shared" si="12"/>
        <v/>
      </c>
      <c r="BA121" s="47"/>
      <c r="BB121" s="47"/>
      <c r="BC121" s="47"/>
      <c r="BD121" s="47"/>
      <c r="BE121" s="47"/>
      <c r="BF121" s="47"/>
      <c r="BG121" s="47"/>
      <c r="BH121" s="47" t="str">
        <f t="shared" si="13"/>
        <v/>
      </c>
      <c r="BI121" s="47"/>
      <c r="BJ121" s="47"/>
      <c r="BK121" s="47"/>
    </row>
    <row r="122" spans="1:63" ht="15.6" x14ac:dyDescent="0.25">
      <c r="A122" s="165"/>
      <c r="B122" s="197" t="str">
        <f>IF('Cow Record'!A122="","",'Cow Record'!A122)</f>
        <v/>
      </c>
      <c r="C122" s="198" t="str">
        <f>IF('Cow Record'!B122="","",'Cow Record'!B122)</f>
        <v/>
      </c>
      <c r="D122" s="313" t="str">
        <f>IF('Cow Record'!D122="","",'Cow Record'!D122)</f>
        <v/>
      </c>
      <c r="E122" s="313"/>
      <c r="F122" s="165"/>
      <c r="G122" s="201" t="str">
        <f>IF('Cow Record'!G122="","",'Cow Record'!G122)</f>
        <v/>
      </c>
      <c r="H122" s="166"/>
      <c r="I122" s="166"/>
      <c r="J122" s="166"/>
      <c r="K122" s="169"/>
      <c r="L122" s="214">
        <v>50</v>
      </c>
      <c r="M122" s="168" t="str">
        <f t="shared" si="16"/>
        <v/>
      </c>
      <c r="N122" s="165"/>
      <c r="O122" s="169"/>
      <c r="P122" s="189" t="str">
        <f t="shared" si="18"/>
        <v/>
      </c>
      <c r="Q122" s="189" t="str">
        <f t="shared" si="19"/>
        <v/>
      </c>
      <c r="R122" s="189" t="str">
        <f t="shared" si="20"/>
        <v/>
      </c>
      <c r="S122" s="190" t="str">
        <f t="shared" si="17"/>
        <v/>
      </c>
      <c r="T122" s="249"/>
      <c r="U122" s="249"/>
      <c r="V122" s="249"/>
      <c r="W122" s="249"/>
      <c r="X122" s="249"/>
      <c r="Y122" s="249"/>
      <c r="Z122" s="244"/>
      <c r="AC122" s="4" t="s">
        <v>168</v>
      </c>
      <c r="AD122" s="1">
        <f t="shared" si="21"/>
        <v>0</v>
      </c>
      <c r="AH122" t="s">
        <v>187</v>
      </c>
      <c r="AK122" s="225" t="str">
        <f t="shared" si="14"/>
        <v/>
      </c>
      <c r="AR122" s="225" t="str">
        <f t="shared" si="15"/>
        <v/>
      </c>
      <c r="AS122" s="228"/>
      <c r="AZ122" s="1" t="str">
        <f t="shared" si="12"/>
        <v/>
      </c>
      <c r="BH122" s="1" t="str">
        <f t="shared" si="13"/>
        <v/>
      </c>
    </row>
    <row r="123" spans="1:63" s="44" customFormat="1" ht="15.6" x14ac:dyDescent="0.3">
      <c r="A123" s="171"/>
      <c r="B123" s="172" t="str">
        <f>IF('Cow Record'!A123="","",'Cow Record'!A123)</f>
        <v/>
      </c>
      <c r="C123" s="174" t="str">
        <f>IF('Cow Record'!B123="","",'Cow Record'!B123)</f>
        <v/>
      </c>
      <c r="D123" s="312" t="str">
        <f>IF('Cow Record'!D123="","",'Cow Record'!D123)</f>
        <v/>
      </c>
      <c r="E123" s="312"/>
      <c r="F123" s="171"/>
      <c r="G123" s="191" t="str">
        <f>IF('Cow Record'!G123="","",'Cow Record'!G123)</f>
        <v/>
      </c>
      <c r="H123" s="172"/>
      <c r="I123" s="172"/>
      <c r="J123" s="172"/>
      <c r="K123" s="175"/>
      <c r="L123" s="215">
        <v>50</v>
      </c>
      <c r="M123" s="174" t="str">
        <f t="shared" si="16"/>
        <v/>
      </c>
      <c r="N123" s="171"/>
      <c r="O123" s="175"/>
      <c r="P123" s="242" t="str">
        <f t="shared" si="18"/>
        <v/>
      </c>
      <c r="Q123" s="242" t="str">
        <f t="shared" si="19"/>
        <v/>
      </c>
      <c r="R123" s="192" t="str">
        <f t="shared" si="20"/>
        <v/>
      </c>
      <c r="S123" s="193" t="str">
        <f t="shared" si="17"/>
        <v/>
      </c>
      <c r="T123" s="250"/>
      <c r="U123" s="250"/>
      <c r="V123" s="250"/>
      <c r="W123" s="250"/>
      <c r="X123" s="250"/>
      <c r="Y123" s="250"/>
      <c r="Z123" s="245"/>
      <c r="AC123" s="44" t="s">
        <v>169</v>
      </c>
      <c r="AD123" s="47">
        <f t="shared" si="21"/>
        <v>0</v>
      </c>
      <c r="AH123" s="44" t="s">
        <v>188</v>
      </c>
      <c r="AK123" s="227" t="str">
        <f t="shared" si="14"/>
        <v/>
      </c>
      <c r="AL123" s="227"/>
      <c r="AN123" s="47"/>
      <c r="AO123" s="47"/>
      <c r="AP123" s="47"/>
      <c r="AQ123" s="47"/>
      <c r="AR123" s="227" t="str">
        <f t="shared" si="15"/>
        <v/>
      </c>
      <c r="AS123" s="48"/>
      <c r="AT123" s="47"/>
      <c r="AU123" s="47"/>
      <c r="AV123" s="47"/>
      <c r="AW123" s="47"/>
      <c r="AX123" s="47"/>
      <c r="AZ123" s="47" t="str">
        <f t="shared" si="12"/>
        <v/>
      </c>
      <c r="BA123" s="47"/>
      <c r="BB123" s="47"/>
      <c r="BC123" s="47"/>
      <c r="BD123" s="47"/>
      <c r="BE123" s="47"/>
      <c r="BF123" s="47"/>
      <c r="BG123" s="47"/>
      <c r="BH123" s="47" t="str">
        <f t="shared" si="13"/>
        <v/>
      </c>
      <c r="BI123" s="47"/>
      <c r="BJ123" s="47"/>
      <c r="BK123" s="47"/>
    </row>
    <row r="124" spans="1:63" ht="15.6" x14ac:dyDescent="0.25">
      <c r="A124" s="165"/>
      <c r="B124" s="197" t="str">
        <f>IF('Cow Record'!A124="","",'Cow Record'!A124)</f>
        <v/>
      </c>
      <c r="C124" s="198" t="str">
        <f>IF('Cow Record'!B124="","",'Cow Record'!B124)</f>
        <v/>
      </c>
      <c r="D124" s="313" t="str">
        <f>IF('Cow Record'!D124="","",'Cow Record'!D124)</f>
        <v/>
      </c>
      <c r="E124" s="313"/>
      <c r="F124" s="165"/>
      <c r="G124" s="201" t="str">
        <f>IF('Cow Record'!G124="","",'Cow Record'!G124)</f>
        <v/>
      </c>
      <c r="H124" s="166"/>
      <c r="I124" s="166"/>
      <c r="J124" s="166"/>
      <c r="K124" s="169"/>
      <c r="L124" s="214">
        <v>50</v>
      </c>
      <c r="M124" s="168" t="str">
        <f t="shared" si="16"/>
        <v/>
      </c>
      <c r="N124" s="165"/>
      <c r="O124" s="169"/>
      <c r="P124" s="189" t="str">
        <f t="shared" si="18"/>
        <v/>
      </c>
      <c r="Q124" s="189" t="str">
        <f t="shared" si="19"/>
        <v/>
      </c>
      <c r="R124" s="189" t="str">
        <f t="shared" si="20"/>
        <v/>
      </c>
      <c r="S124" s="190" t="str">
        <f t="shared" si="17"/>
        <v/>
      </c>
      <c r="T124" s="249"/>
      <c r="U124" s="249"/>
      <c r="V124" s="249"/>
      <c r="W124" s="249"/>
      <c r="X124" s="249"/>
      <c r="Y124" s="249"/>
      <c r="Z124" s="244"/>
      <c r="AC124" s="4" t="s">
        <v>170</v>
      </c>
      <c r="AD124" s="1">
        <f t="shared" si="21"/>
        <v>0</v>
      </c>
      <c r="AH124" t="s">
        <v>189</v>
      </c>
      <c r="AK124" s="225" t="str">
        <f t="shared" si="14"/>
        <v/>
      </c>
      <c r="AR124" s="225" t="str">
        <f t="shared" si="15"/>
        <v/>
      </c>
      <c r="AS124" s="228"/>
      <c r="AZ124" s="1" t="str">
        <f t="shared" si="12"/>
        <v/>
      </c>
      <c r="BH124" s="1" t="str">
        <f t="shared" si="13"/>
        <v/>
      </c>
    </row>
    <row r="125" spans="1:63" s="44" customFormat="1" ht="15.6" x14ac:dyDescent="0.3">
      <c r="A125" s="171"/>
      <c r="B125" s="172" t="str">
        <f>IF('Cow Record'!A125="","",'Cow Record'!A125)</f>
        <v/>
      </c>
      <c r="C125" s="174" t="str">
        <f>IF('Cow Record'!B125="","",'Cow Record'!B125)</f>
        <v/>
      </c>
      <c r="D125" s="312" t="str">
        <f>IF('Cow Record'!D125="","",'Cow Record'!D125)</f>
        <v/>
      </c>
      <c r="E125" s="312"/>
      <c r="F125" s="171"/>
      <c r="G125" s="191" t="str">
        <f>IF('Cow Record'!G125="","",'Cow Record'!G125)</f>
        <v/>
      </c>
      <c r="H125" s="172"/>
      <c r="I125" s="172"/>
      <c r="J125" s="172"/>
      <c r="K125" s="175"/>
      <c r="L125" s="215">
        <v>50</v>
      </c>
      <c r="M125" s="174" t="str">
        <f t="shared" si="16"/>
        <v/>
      </c>
      <c r="N125" s="171"/>
      <c r="O125" s="175"/>
      <c r="P125" s="242" t="str">
        <f t="shared" si="18"/>
        <v/>
      </c>
      <c r="Q125" s="242" t="str">
        <f t="shared" si="19"/>
        <v/>
      </c>
      <c r="R125" s="192" t="str">
        <f t="shared" si="20"/>
        <v/>
      </c>
      <c r="S125" s="193" t="str">
        <f t="shared" si="17"/>
        <v/>
      </c>
      <c r="T125" s="250"/>
      <c r="U125" s="250"/>
      <c r="V125" s="250"/>
      <c r="W125" s="250"/>
      <c r="X125" s="250"/>
      <c r="Y125" s="250"/>
      <c r="Z125" s="245"/>
      <c r="AC125" s="44" t="s">
        <v>171</v>
      </c>
      <c r="AD125" s="47">
        <f t="shared" si="21"/>
        <v>0</v>
      </c>
      <c r="AH125" s="44" t="s">
        <v>190</v>
      </c>
      <c r="AK125" s="227" t="str">
        <f t="shared" si="14"/>
        <v/>
      </c>
      <c r="AL125" s="227"/>
      <c r="AN125" s="47"/>
      <c r="AO125" s="47"/>
      <c r="AP125" s="47"/>
      <c r="AQ125" s="47"/>
      <c r="AR125" s="227" t="str">
        <f t="shared" si="15"/>
        <v/>
      </c>
      <c r="AS125" s="48"/>
      <c r="AT125" s="47"/>
      <c r="AU125" s="47"/>
      <c r="AV125" s="47"/>
      <c r="AW125" s="47"/>
      <c r="AX125" s="47"/>
      <c r="AZ125" s="47" t="str">
        <f t="shared" si="12"/>
        <v/>
      </c>
      <c r="BA125" s="47"/>
      <c r="BB125" s="47"/>
      <c r="BC125" s="47"/>
      <c r="BD125" s="47"/>
      <c r="BE125" s="47"/>
      <c r="BF125" s="47"/>
      <c r="BG125" s="47"/>
      <c r="BH125" s="47" t="str">
        <f t="shared" si="13"/>
        <v/>
      </c>
      <c r="BI125" s="47"/>
      <c r="BJ125" s="47"/>
      <c r="BK125" s="47"/>
    </row>
    <row r="126" spans="1:63" ht="15.6" x14ac:dyDescent="0.25">
      <c r="A126" s="165"/>
      <c r="B126" s="197" t="str">
        <f>IF('Cow Record'!A126="","",'Cow Record'!A126)</f>
        <v/>
      </c>
      <c r="C126" s="198" t="str">
        <f>IF('Cow Record'!B126="","",'Cow Record'!B126)</f>
        <v/>
      </c>
      <c r="D126" s="313" t="str">
        <f>IF('Cow Record'!D126="","",'Cow Record'!D126)</f>
        <v/>
      </c>
      <c r="E126" s="313"/>
      <c r="F126" s="165"/>
      <c r="G126" s="201" t="str">
        <f>IF('Cow Record'!G126="","",'Cow Record'!G126)</f>
        <v/>
      </c>
      <c r="H126" s="166"/>
      <c r="I126" s="166"/>
      <c r="J126" s="166"/>
      <c r="K126" s="169"/>
      <c r="L126" s="214">
        <v>50</v>
      </c>
      <c r="M126" s="168" t="str">
        <f t="shared" si="16"/>
        <v/>
      </c>
      <c r="N126" s="165"/>
      <c r="O126" s="169"/>
      <c r="P126" s="189" t="str">
        <f t="shared" si="18"/>
        <v/>
      </c>
      <c r="Q126" s="189" t="str">
        <f t="shared" si="19"/>
        <v/>
      </c>
      <c r="R126" s="189" t="str">
        <f t="shared" si="20"/>
        <v/>
      </c>
      <c r="S126" s="190" t="str">
        <f t="shared" si="17"/>
        <v/>
      </c>
      <c r="T126" s="249"/>
      <c r="U126" s="249"/>
      <c r="V126" s="249"/>
      <c r="W126" s="249"/>
      <c r="X126" s="249"/>
      <c r="Y126" s="249"/>
      <c r="Z126" s="244"/>
      <c r="AC126" s="4" t="s">
        <v>172</v>
      </c>
      <c r="AD126" s="1">
        <f t="shared" si="21"/>
        <v>0</v>
      </c>
      <c r="AH126" t="s">
        <v>191</v>
      </c>
      <c r="AK126" s="225" t="str">
        <f t="shared" si="14"/>
        <v/>
      </c>
      <c r="AR126" s="225" t="str">
        <f t="shared" si="15"/>
        <v/>
      </c>
      <c r="AS126" s="228"/>
      <c r="AZ126" s="1" t="str">
        <f t="shared" si="12"/>
        <v/>
      </c>
      <c r="BH126" s="1" t="str">
        <f t="shared" si="13"/>
        <v/>
      </c>
    </row>
    <row r="127" spans="1:63" s="44" customFormat="1" ht="15.6" x14ac:dyDescent="0.3">
      <c r="A127" s="171"/>
      <c r="B127" s="172" t="str">
        <f>IF('Cow Record'!A127="","",'Cow Record'!A127)</f>
        <v/>
      </c>
      <c r="C127" s="174" t="str">
        <f>IF('Cow Record'!B127="","",'Cow Record'!B127)</f>
        <v/>
      </c>
      <c r="D127" s="312" t="str">
        <f>IF('Cow Record'!D127="","",'Cow Record'!D127)</f>
        <v/>
      </c>
      <c r="E127" s="312"/>
      <c r="F127" s="171"/>
      <c r="G127" s="191" t="str">
        <f>IF('Cow Record'!G127="","",'Cow Record'!G127)</f>
        <v/>
      </c>
      <c r="H127" s="172"/>
      <c r="I127" s="172"/>
      <c r="J127" s="172"/>
      <c r="K127" s="175"/>
      <c r="L127" s="215">
        <v>50</v>
      </c>
      <c r="M127" s="174" t="str">
        <f t="shared" si="16"/>
        <v/>
      </c>
      <c r="N127" s="171"/>
      <c r="O127" s="175"/>
      <c r="P127" s="242" t="str">
        <f t="shared" si="18"/>
        <v/>
      </c>
      <c r="Q127" s="242" t="str">
        <f t="shared" si="19"/>
        <v/>
      </c>
      <c r="R127" s="192" t="str">
        <f t="shared" si="20"/>
        <v/>
      </c>
      <c r="S127" s="193" t="str">
        <f t="shared" si="17"/>
        <v/>
      </c>
      <c r="T127" s="250"/>
      <c r="U127" s="250"/>
      <c r="V127" s="250"/>
      <c r="W127" s="250"/>
      <c r="X127" s="250"/>
      <c r="Y127" s="250"/>
      <c r="Z127" s="245"/>
      <c r="AC127" s="44" t="s">
        <v>173</v>
      </c>
      <c r="AD127" s="47">
        <f t="shared" si="21"/>
        <v>0</v>
      </c>
      <c r="AH127" s="44" t="s">
        <v>192</v>
      </c>
      <c r="AK127" s="227" t="str">
        <f t="shared" si="14"/>
        <v/>
      </c>
      <c r="AL127" s="227"/>
      <c r="AN127" s="47"/>
      <c r="AO127" s="47"/>
      <c r="AP127" s="47"/>
      <c r="AQ127" s="47"/>
      <c r="AR127" s="227" t="str">
        <f t="shared" si="15"/>
        <v/>
      </c>
      <c r="AS127" s="48"/>
      <c r="AT127" s="47"/>
      <c r="AU127" s="47"/>
      <c r="AV127" s="47"/>
      <c r="AW127" s="47"/>
      <c r="AX127" s="47"/>
      <c r="AZ127" s="47" t="str">
        <f t="shared" si="12"/>
        <v/>
      </c>
      <c r="BA127" s="47"/>
      <c r="BB127" s="47"/>
      <c r="BC127" s="47"/>
      <c r="BD127" s="47"/>
      <c r="BE127" s="47"/>
      <c r="BF127" s="47"/>
      <c r="BG127" s="47"/>
      <c r="BH127" s="47" t="str">
        <f t="shared" si="13"/>
        <v/>
      </c>
      <c r="BI127" s="47"/>
      <c r="BJ127" s="47"/>
      <c r="BK127" s="47"/>
    </row>
    <row r="128" spans="1:63" ht="15.6" x14ac:dyDescent="0.25">
      <c r="A128" s="165"/>
      <c r="B128" s="197" t="str">
        <f>IF('Cow Record'!A128="","",'Cow Record'!A128)</f>
        <v/>
      </c>
      <c r="C128" s="198" t="str">
        <f>IF('Cow Record'!B128="","",'Cow Record'!B128)</f>
        <v/>
      </c>
      <c r="D128" s="313" t="str">
        <f>IF('Cow Record'!D128="","",'Cow Record'!D128)</f>
        <v/>
      </c>
      <c r="E128" s="313"/>
      <c r="F128" s="165"/>
      <c r="G128" s="201" t="str">
        <f>IF('Cow Record'!G128="","",'Cow Record'!G128)</f>
        <v/>
      </c>
      <c r="H128" s="166"/>
      <c r="I128" s="166"/>
      <c r="J128" s="166"/>
      <c r="K128" s="169"/>
      <c r="L128" s="214">
        <v>50</v>
      </c>
      <c r="M128" s="168" t="str">
        <f t="shared" si="16"/>
        <v/>
      </c>
      <c r="N128" s="165"/>
      <c r="O128" s="169"/>
      <c r="P128" s="189" t="str">
        <f t="shared" si="18"/>
        <v/>
      </c>
      <c r="Q128" s="189" t="str">
        <f t="shared" si="19"/>
        <v/>
      </c>
      <c r="R128" s="189" t="str">
        <f t="shared" si="20"/>
        <v/>
      </c>
      <c r="S128" s="190" t="str">
        <f t="shared" si="17"/>
        <v/>
      </c>
      <c r="T128" s="249"/>
      <c r="U128" s="249"/>
      <c r="V128" s="249"/>
      <c r="W128" s="249"/>
      <c r="X128" s="249"/>
      <c r="Y128" s="249"/>
      <c r="Z128" s="244"/>
      <c r="AC128" s="4" t="s">
        <v>174</v>
      </c>
      <c r="AD128" s="1">
        <f t="shared" si="21"/>
        <v>0</v>
      </c>
      <c r="AH128" t="s">
        <v>193</v>
      </c>
      <c r="AK128" s="225" t="str">
        <f t="shared" si="14"/>
        <v/>
      </c>
      <c r="AR128" s="225" t="str">
        <f t="shared" si="15"/>
        <v/>
      </c>
      <c r="AS128" s="228"/>
      <c r="AZ128" s="1" t="str">
        <f t="shared" si="12"/>
        <v/>
      </c>
      <c r="BH128" s="1" t="str">
        <f t="shared" si="13"/>
        <v/>
      </c>
    </row>
    <row r="129" spans="1:63" s="44" customFormat="1" ht="15.6" x14ac:dyDescent="0.3">
      <c r="A129" s="171"/>
      <c r="B129" s="172" t="str">
        <f>IF('Cow Record'!A129="","",'Cow Record'!A129)</f>
        <v/>
      </c>
      <c r="C129" s="174" t="str">
        <f>IF('Cow Record'!B129="","",'Cow Record'!B129)</f>
        <v/>
      </c>
      <c r="D129" s="312" t="str">
        <f>IF('Cow Record'!D129="","",'Cow Record'!D129)</f>
        <v/>
      </c>
      <c r="E129" s="312"/>
      <c r="F129" s="171"/>
      <c r="G129" s="191" t="str">
        <f>IF('Cow Record'!G129="","",'Cow Record'!G129)</f>
        <v/>
      </c>
      <c r="H129" s="172"/>
      <c r="I129" s="172"/>
      <c r="J129" s="172"/>
      <c r="K129" s="175"/>
      <c r="L129" s="215">
        <v>50</v>
      </c>
      <c r="M129" s="174" t="str">
        <f t="shared" si="16"/>
        <v/>
      </c>
      <c r="N129" s="171"/>
      <c r="O129" s="175"/>
      <c r="P129" s="242" t="str">
        <f t="shared" si="18"/>
        <v/>
      </c>
      <c r="Q129" s="242" t="str">
        <f t="shared" si="19"/>
        <v/>
      </c>
      <c r="R129" s="192" t="str">
        <f t="shared" si="20"/>
        <v/>
      </c>
      <c r="S129" s="193" t="str">
        <f t="shared" si="17"/>
        <v/>
      </c>
      <c r="T129" s="250"/>
      <c r="U129" s="250"/>
      <c r="V129" s="250"/>
      <c r="W129" s="250"/>
      <c r="X129" s="250"/>
      <c r="Y129" s="250"/>
      <c r="Z129" s="245"/>
      <c r="AC129" s="44" t="s">
        <v>175</v>
      </c>
      <c r="AD129" s="47">
        <f t="shared" si="21"/>
        <v>0</v>
      </c>
      <c r="AH129" s="44" t="s">
        <v>67</v>
      </c>
      <c r="AK129" s="227" t="str">
        <f t="shared" si="14"/>
        <v/>
      </c>
      <c r="AL129" s="227"/>
      <c r="AN129" s="47"/>
      <c r="AO129" s="47"/>
      <c r="AP129" s="47"/>
      <c r="AQ129" s="47"/>
      <c r="AR129" s="227" t="str">
        <f t="shared" si="15"/>
        <v/>
      </c>
      <c r="AS129" s="48"/>
      <c r="AT129" s="47"/>
      <c r="AU129" s="47"/>
      <c r="AV129" s="47"/>
      <c r="AW129" s="47"/>
      <c r="AX129" s="47"/>
      <c r="AZ129" s="47" t="str">
        <f t="shared" si="12"/>
        <v/>
      </c>
      <c r="BA129" s="47"/>
      <c r="BB129" s="47"/>
      <c r="BC129" s="47"/>
      <c r="BD129" s="47"/>
      <c r="BE129" s="47"/>
      <c r="BF129" s="47"/>
      <c r="BG129" s="47"/>
      <c r="BH129" s="47" t="str">
        <f t="shared" si="13"/>
        <v/>
      </c>
      <c r="BI129" s="47"/>
      <c r="BJ129" s="47"/>
      <c r="BK129" s="47"/>
    </row>
    <row r="130" spans="1:63" ht="15.6" x14ac:dyDescent="0.25">
      <c r="A130" s="165"/>
      <c r="B130" s="197" t="str">
        <f>IF('Cow Record'!A130="","",'Cow Record'!A130)</f>
        <v/>
      </c>
      <c r="C130" s="198" t="str">
        <f>IF('Cow Record'!B130="","",'Cow Record'!B130)</f>
        <v/>
      </c>
      <c r="D130" s="313" t="str">
        <f>IF('Cow Record'!D130="","",'Cow Record'!D130)</f>
        <v/>
      </c>
      <c r="E130" s="313"/>
      <c r="F130" s="165"/>
      <c r="G130" s="201" t="str">
        <f>IF('Cow Record'!G130="","",'Cow Record'!G130)</f>
        <v/>
      </c>
      <c r="H130" s="166"/>
      <c r="I130" s="166"/>
      <c r="J130" s="166"/>
      <c r="K130" s="169"/>
      <c r="L130" s="214">
        <v>50</v>
      </c>
      <c r="M130" s="168" t="str">
        <f t="shared" si="16"/>
        <v/>
      </c>
      <c r="N130" s="165"/>
      <c r="O130" s="169"/>
      <c r="P130" s="189" t="str">
        <f t="shared" si="18"/>
        <v/>
      </c>
      <c r="Q130" s="189" t="str">
        <f t="shared" si="19"/>
        <v/>
      </c>
      <c r="R130" s="189" t="str">
        <f t="shared" si="20"/>
        <v/>
      </c>
      <c r="S130" s="190" t="str">
        <f t="shared" si="17"/>
        <v/>
      </c>
      <c r="T130" s="249"/>
      <c r="U130" s="249"/>
      <c r="V130" s="249"/>
      <c r="W130" s="249"/>
      <c r="X130" s="249"/>
      <c r="Y130" s="249"/>
      <c r="Z130" s="244"/>
      <c r="AC130" s="4" t="s">
        <v>176</v>
      </c>
      <c r="AD130" s="1">
        <f t="shared" si="21"/>
        <v>0</v>
      </c>
      <c r="AH130" t="s">
        <v>194</v>
      </c>
      <c r="AK130" s="225" t="str">
        <f t="shared" si="14"/>
        <v/>
      </c>
      <c r="AR130" s="225" t="str">
        <f t="shared" si="15"/>
        <v/>
      </c>
      <c r="AS130" s="228"/>
      <c r="AZ130" s="1" t="str">
        <f t="shared" si="12"/>
        <v/>
      </c>
      <c r="BH130" s="1" t="str">
        <f t="shared" si="13"/>
        <v/>
      </c>
    </row>
    <row r="131" spans="1:63" s="44" customFormat="1" ht="15.6" x14ac:dyDescent="0.3">
      <c r="A131" s="171"/>
      <c r="B131" s="172" t="str">
        <f>IF('Cow Record'!A131="","",'Cow Record'!A131)</f>
        <v/>
      </c>
      <c r="C131" s="174" t="str">
        <f>IF('Cow Record'!B131="","",'Cow Record'!B131)</f>
        <v/>
      </c>
      <c r="D131" s="312" t="str">
        <f>IF('Cow Record'!D131="","",'Cow Record'!D131)</f>
        <v/>
      </c>
      <c r="E131" s="312"/>
      <c r="F131" s="171"/>
      <c r="G131" s="191" t="str">
        <f>IF('Cow Record'!G131="","",'Cow Record'!G131)</f>
        <v/>
      </c>
      <c r="H131" s="172"/>
      <c r="I131" s="172"/>
      <c r="J131" s="172"/>
      <c r="K131" s="175"/>
      <c r="L131" s="215">
        <v>50</v>
      </c>
      <c r="M131" s="174" t="str">
        <f t="shared" si="16"/>
        <v/>
      </c>
      <c r="N131" s="171"/>
      <c r="O131" s="175"/>
      <c r="P131" s="242" t="str">
        <f t="shared" si="18"/>
        <v/>
      </c>
      <c r="Q131" s="242" t="str">
        <f t="shared" si="19"/>
        <v/>
      </c>
      <c r="R131" s="192" t="str">
        <f t="shared" si="20"/>
        <v/>
      </c>
      <c r="S131" s="193" t="str">
        <f t="shared" si="17"/>
        <v/>
      </c>
      <c r="T131" s="250"/>
      <c r="U131" s="250"/>
      <c r="V131" s="250"/>
      <c r="W131" s="250"/>
      <c r="X131" s="250"/>
      <c r="Y131" s="250"/>
      <c r="Z131" s="245"/>
      <c r="AC131" s="44" t="s">
        <v>177</v>
      </c>
      <c r="AD131" s="47">
        <f t="shared" si="21"/>
        <v>0</v>
      </c>
      <c r="AH131" s="44" t="s">
        <v>195</v>
      </c>
      <c r="AK131" s="227" t="str">
        <f t="shared" si="14"/>
        <v/>
      </c>
      <c r="AL131" s="227"/>
      <c r="AN131" s="47"/>
      <c r="AO131" s="47"/>
      <c r="AP131" s="47"/>
      <c r="AQ131" s="47"/>
      <c r="AR131" s="227" t="str">
        <f t="shared" si="15"/>
        <v/>
      </c>
      <c r="AS131" s="48"/>
      <c r="AT131" s="47"/>
      <c r="AU131" s="47"/>
      <c r="AV131" s="47"/>
      <c r="AW131" s="47"/>
      <c r="AX131" s="47"/>
      <c r="AZ131" s="47" t="str">
        <f t="shared" si="12"/>
        <v/>
      </c>
      <c r="BA131" s="47"/>
      <c r="BB131" s="47"/>
      <c r="BC131" s="47"/>
      <c r="BD131" s="47"/>
      <c r="BE131" s="47"/>
      <c r="BF131" s="47"/>
      <c r="BG131" s="47"/>
      <c r="BH131" s="47" t="str">
        <f t="shared" si="13"/>
        <v/>
      </c>
      <c r="BI131" s="47"/>
      <c r="BJ131" s="47"/>
      <c r="BK131" s="47"/>
    </row>
    <row r="132" spans="1:63" ht="15.6" x14ac:dyDescent="0.25">
      <c r="A132" s="165"/>
      <c r="B132" s="197" t="str">
        <f>IF('Cow Record'!A132="","",'Cow Record'!A132)</f>
        <v/>
      </c>
      <c r="C132" s="198" t="str">
        <f>IF('Cow Record'!B132="","",'Cow Record'!B132)</f>
        <v/>
      </c>
      <c r="D132" s="313" t="str">
        <f>IF('Cow Record'!D132="","",'Cow Record'!D132)</f>
        <v/>
      </c>
      <c r="E132" s="313"/>
      <c r="F132" s="165"/>
      <c r="G132" s="201" t="str">
        <f>IF('Cow Record'!G132="","",'Cow Record'!G132)</f>
        <v/>
      </c>
      <c r="H132" s="166"/>
      <c r="I132" s="166"/>
      <c r="J132" s="166"/>
      <c r="K132" s="169"/>
      <c r="L132" s="214">
        <v>50</v>
      </c>
      <c r="M132" s="168" t="str">
        <f t="shared" si="16"/>
        <v/>
      </c>
      <c r="N132" s="165"/>
      <c r="O132" s="169"/>
      <c r="P132" s="189" t="str">
        <f t="shared" si="18"/>
        <v/>
      </c>
      <c r="Q132" s="189" t="str">
        <f t="shared" si="19"/>
        <v/>
      </c>
      <c r="R132" s="189" t="str">
        <f t="shared" si="20"/>
        <v/>
      </c>
      <c r="S132" s="190" t="str">
        <f t="shared" si="17"/>
        <v/>
      </c>
      <c r="T132" s="249"/>
      <c r="U132" s="249"/>
      <c r="V132" s="249"/>
      <c r="W132" s="249"/>
      <c r="X132" s="249"/>
      <c r="Y132" s="249"/>
      <c r="Z132" s="244"/>
      <c r="AC132" s="4" t="s">
        <v>178</v>
      </c>
      <c r="AD132" s="1">
        <f t="shared" si="21"/>
        <v>0</v>
      </c>
      <c r="AH132" t="s">
        <v>68</v>
      </c>
      <c r="AK132" s="225" t="str">
        <f t="shared" si="14"/>
        <v/>
      </c>
      <c r="AR132" s="225" t="str">
        <f t="shared" si="15"/>
        <v/>
      </c>
      <c r="AS132" s="228"/>
      <c r="AZ132" s="1" t="str">
        <f t="shared" ref="AZ132:AZ195" si="22">Q132</f>
        <v/>
      </c>
      <c r="BH132" s="1" t="str">
        <f t="shared" ref="BH132:BH195" si="23">R132</f>
        <v/>
      </c>
    </row>
    <row r="133" spans="1:63" s="44" customFormat="1" ht="15.6" x14ac:dyDescent="0.3">
      <c r="A133" s="171"/>
      <c r="B133" s="172" t="str">
        <f>IF('Cow Record'!A133="","",'Cow Record'!A133)</f>
        <v/>
      </c>
      <c r="C133" s="174" t="str">
        <f>IF('Cow Record'!B133="","",'Cow Record'!B133)</f>
        <v/>
      </c>
      <c r="D133" s="312" t="str">
        <f>IF('Cow Record'!D133="","",'Cow Record'!D133)</f>
        <v/>
      </c>
      <c r="E133" s="312"/>
      <c r="F133" s="171"/>
      <c r="G133" s="191" t="str">
        <f>IF('Cow Record'!G133="","",'Cow Record'!G133)</f>
        <v/>
      </c>
      <c r="H133" s="172"/>
      <c r="I133" s="172"/>
      <c r="J133" s="172"/>
      <c r="K133" s="175"/>
      <c r="L133" s="215">
        <v>50</v>
      </c>
      <c r="M133" s="174" t="str">
        <f t="shared" si="16"/>
        <v/>
      </c>
      <c r="N133" s="171"/>
      <c r="O133" s="175"/>
      <c r="P133" s="242" t="str">
        <f t="shared" si="18"/>
        <v/>
      </c>
      <c r="Q133" s="242" t="str">
        <f t="shared" si="19"/>
        <v/>
      </c>
      <c r="R133" s="192" t="str">
        <f t="shared" si="20"/>
        <v/>
      </c>
      <c r="S133" s="193" t="str">
        <f t="shared" si="17"/>
        <v/>
      </c>
      <c r="T133" s="250"/>
      <c r="U133" s="250"/>
      <c r="V133" s="250"/>
      <c r="W133" s="250"/>
      <c r="X133" s="250"/>
      <c r="Y133" s="250"/>
      <c r="Z133" s="245"/>
      <c r="AC133" s="44" t="s">
        <v>179</v>
      </c>
      <c r="AD133" s="47">
        <f t="shared" si="21"/>
        <v>0</v>
      </c>
      <c r="AH133" s="44" t="s">
        <v>196</v>
      </c>
      <c r="AK133" s="227" t="str">
        <f t="shared" si="14"/>
        <v/>
      </c>
      <c r="AL133" s="227"/>
      <c r="AN133" s="47"/>
      <c r="AO133" s="47"/>
      <c r="AP133" s="47"/>
      <c r="AQ133" s="47"/>
      <c r="AR133" s="227" t="str">
        <f t="shared" si="15"/>
        <v/>
      </c>
      <c r="AS133" s="48"/>
      <c r="AT133" s="47"/>
      <c r="AU133" s="47"/>
      <c r="AV133" s="47"/>
      <c r="AW133" s="47"/>
      <c r="AX133" s="47"/>
      <c r="AZ133" s="47" t="str">
        <f t="shared" si="22"/>
        <v/>
      </c>
      <c r="BA133" s="47"/>
      <c r="BB133" s="47"/>
      <c r="BC133" s="47"/>
      <c r="BD133" s="47"/>
      <c r="BE133" s="47"/>
      <c r="BF133" s="47"/>
      <c r="BG133" s="47"/>
      <c r="BH133" s="47" t="str">
        <f t="shared" si="23"/>
        <v/>
      </c>
      <c r="BI133" s="47"/>
      <c r="BJ133" s="47"/>
      <c r="BK133" s="47"/>
    </row>
    <row r="134" spans="1:63" ht="15.6" x14ac:dyDescent="0.25">
      <c r="A134" s="165"/>
      <c r="B134" s="197" t="str">
        <f>IF('Cow Record'!A134="","",'Cow Record'!A134)</f>
        <v/>
      </c>
      <c r="C134" s="198" t="str">
        <f>IF('Cow Record'!B134="","",'Cow Record'!B134)</f>
        <v/>
      </c>
      <c r="D134" s="313" t="str">
        <f>IF('Cow Record'!D134="","",'Cow Record'!D134)</f>
        <v/>
      </c>
      <c r="E134" s="313"/>
      <c r="F134" s="165"/>
      <c r="G134" s="201" t="str">
        <f>IF('Cow Record'!G134="","",'Cow Record'!G134)</f>
        <v/>
      </c>
      <c r="H134" s="166"/>
      <c r="I134" s="166"/>
      <c r="J134" s="166"/>
      <c r="K134" s="169"/>
      <c r="L134" s="214">
        <v>50</v>
      </c>
      <c r="M134" s="168" t="str">
        <f t="shared" si="16"/>
        <v/>
      </c>
      <c r="N134" s="165"/>
      <c r="O134" s="169"/>
      <c r="P134" s="189" t="str">
        <f t="shared" si="18"/>
        <v/>
      </c>
      <c r="Q134" s="189" t="str">
        <f t="shared" si="19"/>
        <v/>
      </c>
      <c r="R134" s="189" t="str">
        <f t="shared" si="20"/>
        <v/>
      </c>
      <c r="S134" s="190" t="str">
        <f t="shared" si="17"/>
        <v/>
      </c>
      <c r="T134" s="249"/>
      <c r="U134" s="249"/>
      <c r="V134" s="249"/>
      <c r="W134" s="249"/>
      <c r="X134" s="249"/>
      <c r="Y134" s="249"/>
      <c r="Z134" s="244"/>
      <c r="AC134" t="s">
        <v>180</v>
      </c>
      <c r="AD134" s="1">
        <f t="shared" si="21"/>
        <v>0</v>
      </c>
      <c r="AH134" t="s">
        <v>197</v>
      </c>
      <c r="AK134" s="225" t="str">
        <f t="shared" ref="AK134:AK197" si="24">P134</f>
        <v/>
      </c>
      <c r="AR134" s="225" t="str">
        <f t="shared" ref="AR134:AR197" si="25">S134</f>
        <v/>
      </c>
      <c r="AS134" s="228"/>
      <c r="AZ134" s="1" t="str">
        <f t="shared" si="22"/>
        <v/>
      </c>
      <c r="BH134" s="1" t="str">
        <f t="shared" si="23"/>
        <v/>
      </c>
    </row>
    <row r="135" spans="1:63" s="44" customFormat="1" ht="15.6" x14ac:dyDescent="0.3">
      <c r="A135" s="171"/>
      <c r="B135" s="172" t="str">
        <f>IF('Cow Record'!A135="","",'Cow Record'!A135)</f>
        <v/>
      </c>
      <c r="C135" s="174" t="str">
        <f>IF('Cow Record'!B135="","",'Cow Record'!B135)</f>
        <v/>
      </c>
      <c r="D135" s="312" t="str">
        <f>IF('Cow Record'!D135="","",'Cow Record'!D135)</f>
        <v/>
      </c>
      <c r="E135" s="312"/>
      <c r="F135" s="171"/>
      <c r="G135" s="191" t="str">
        <f>IF('Cow Record'!G135="","",'Cow Record'!G135)</f>
        <v/>
      </c>
      <c r="H135" s="172"/>
      <c r="I135" s="172"/>
      <c r="J135" s="172"/>
      <c r="K135" s="175"/>
      <c r="L135" s="215">
        <v>50</v>
      </c>
      <c r="M135" s="174" t="str">
        <f t="shared" ref="M135:M198" si="26">IF(K135="","",IF(J135="D",K135/(1-(L135/100)),K135))</f>
        <v/>
      </c>
      <c r="N135" s="171"/>
      <c r="O135" s="175"/>
      <c r="P135" s="242" t="str">
        <f t="shared" si="18"/>
        <v/>
      </c>
      <c r="Q135" s="242" t="str">
        <f t="shared" si="19"/>
        <v/>
      </c>
      <c r="R135" s="192" t="str">
        <f t="shared" si="20"/>
        <v/>
      </c>
      <c r="S135" s="193" t="str">
        <f t="shared" ref="S135:S198" si="27">IF(C135="","",H135/C135)</f>
        <v/>
      </c>
      <c r="T135" s="250"/>
      <c r="U135" s="250"/>
      <c r="V135" s="250"/>
      <c r="W135" s="250"/>
      <c r="X135" s="250"/>
      <c r="Y135" s="250"/>
      <c r="Z135" s="245"/>
      <c r="AC135" s="44" t="s">
        <v>181</v>
      </c>
      <c r="AD135" s="47">
        <f t="shared" si="21"/>
        <v>0</v>
      </c>
      <c r="AH135" s="44" t="s">
        <v>70</v>
      </c>
      <c r="AK135" s="227" t="str">
        <f t="shared" si="24"/>
        <v/>
      </c>
      <c r="AL135" s="227"/>
      <c r="AN135" s="47"/>
      <c r="AO135" s="47"/>
      <c r="AP135" s="47"/>
      <c r="AQ135" s="47"/>
      <c r="AR135" s="227" t="str">
        <f t="shared" si="25"/>
        <v/>
      </c>
      <c r="AS135" s="48"/>
      <c r="AT135" s="47"/>
      <c r="AU135" s="47"/>
      <c r="AV135" s="47"/>
      <c r="AW135" s="47"/>
      <c r="AX135" s="47"/>
      <c r="AZ135" s="47" t="str">
        <f t="shared" si="22"/>
        <v/>
      </c>
      <c r="BA135" s="47"/>
      <c r="BB135" s="47"/>
      <c r="BC135" s="47"/>
      <c r="BD135" s="47"/>
      <c r="BE135" s="47"/>
      <c r="BF135" s="47"/>
      <c r="BG135" s="47"/>
      <c r="BH135" s="47" t="str">
        <f t="shared" si="23"/>
        <v/>
      </c>
      <c r="BI135" s="47"/>
      <c r="BJ135" s="47"/>
      <c r="BK135" s="47"/>
    </row>
    <row r="136" spans="1:63" ht="15.6" x14ac:dyDescent="0.25">
      <c r="A136" s="165"/>
      <c r="B136" s="197" t="str">
        <f>IF('Cow Record'!A136="","",'Cow Record'!A136)</f>
        <v/>
      </c>
      <c r="C136" s="198" t="str">
        <f>IF('Cow Record'!B136="","",'Cow Record'!B136)</f>
        <v/>
      </c>
      <c r="D136" s="313" t="str">
        <f>IF('Cow Record'!D136="","",'Cow Record'!D136)</f>
        <v/>
      </c>
      <c r="E136" s="313"/>
      <c r="F136" s="165"/>
      <c r="G136" s="201" t="str">
        <f>IF('Cow Record'!G136="","",'Cow Record'!G136)</f>
        <v/>
      </c>
      <c r="H136" s="166"/>
      <c r="I136" s="166"/>
      <c r="J136" s="166"/>
      <c r="K136" s="169"/>
      <c r="L136" s="214">
        <v>50</v>
      </c>
      <c r="M136" s="168" t="str">
        <f t="shared" si="26"/>
        <v/>
      </c>
      <c r="N136" s="165"/>
      <c r="O136" s="169"/>
      <c r="P136" s="189" t="str">
        <f t="shared" si="18"/>
        <v/>
      </c>
      <c r="Q136" s="189" t="str">
        <f t="shared" si="19"/>
        <v/>
      </c>
      <c r="R136" s="189" t="str">
        <f t="shared" si="20"/>
        <v/>
      </c>
      <c r="S136" s="190" t="str">
        <f t="shared" si="27"/>
        <v/>
      </c>
      <c r="T136" s="249"/>
      <c r="U136" s="249"/>
      <c r="V136" s="249"/>
      <c r="W136" s="249"/>
      <c r="X136" s="249"/>
      <c r="Y136" s="249"/>
      <c r="Z136" s="244"/>
      <c r="AC136" s="4" t="s">
        <v>182</v>
      </c>
      <c r="AD136" s="1">
        <f t="shared" si="21"/>
        <v>0</v>
      </c>
      <c r="AH136" t="s">
        <v>198</v>
      </c>
      <c r="AK136" s="225" t="str">
        <f t="shared" si="24"/>
        <v/>
      </c>
      <c r="AR136" s="225" t="str">
        <f t="shared" si="25"/>
        <v/>
      </c>
      <c r="AS136" s="228"/>
      <c r="AZ136" s="1" t="str">
        <f t="shared" si="22"/>
        <v/>
      </c>
      <c r="BH136" s="1" t="str">
        <f t="shared" si="23"/>
        <v/>
      </c>
    </row>
    <row r="137" spans="1:63" s="44" customFormat="1" ht="15.6" x14ac:dyDescent="0.3">
      <c r="A137" s="171"/>
      <c r="B137" s="172" t="str">
        <f>IF('Cow Record'!A137="","",'Cow Record'!A137)</f>
        <v/>
      </c>
      <c r="C137" s="174" t="str">
        <f>IF('Cow Record'!B137="","",'Cow Record'!B137)</f>
        <v/>
      </c>
      <c r="D137" s="312" t="str">
        <f>IF('Cow Record'!D137="","",'Cow Record'!D137)</f>
        <v/>
      </c>
      <c r="E137" s="312"/>
      <c r="F137" s="171"/>
      <c r="G137" s="191" t="str">
        <f>IF('Cow Record'!G137="","",'Cow Record'!G137)</f>
        <v/>
      </c>
      <c r="H137" s="172"/>
      <c r="I137" s="172"/>
      <c r="J137" s="172"/>
      <c r="K137" s="175"/>
      <c r="L137" s="215">
        <v>50</v>
      </c>
      <c r="M137" s="174" t="str">
        <f t="shared" si="26"/>
        <v/>
      </c>
      <c r="N137" s="171"/>
      <c r="O137" s="175"/>
      <c r="P137" s="242" t="str">
        <f t="shared" si="18"/>
        <v/>
      </c>
      <c r="Q137" s="242" t="str">
        <f t="shared" si="19"/>
        <v/>
      </c>
      <c r="R137" s="192" t="str">
        <f t="shared" si="20"/>
        <v/>
      </c>
      <c r="S137" s="193" t="str">
        <f t="shared" si="27"/>
        <v/>
      </c>
      <c r="T137" s="250"/>
      <c r="U137" s="250"/>
      <c r="V137" s="250"/>
      <c r="W137" s="250"/>
      <c r="X137" s="250"/>
      <c r="Y137" s="250"/>
      <c r="Z137" s="245"/>
      <c r="AC137" s="44" t="s">
        <v>183</v>
      </c>
      <c r="AD137" s="47">
        <f t="shared" si="21"/>
        <v>0</v>
      </c>
      <c r="AH137" s="44" t="s">
        <v>199</v>
      </c>
      <c r="AK137" s="227" t="str">
        <f t="shared" si="24"/>
        <v/>
      </c>
      <c r="AL137" s="227"/>
      <c r="AN137" s="47"/>
      <c r="AO137" s="47"/>
      <c r="AP137" s="47"/>
      <c r="AQ137" s="47"/>
      <c r="AR137" s="227" t="str">
        <f t="shared" si="25"/>
        <v/>
      </c>
      <c r="AS137" s="48"/>
      <c r="AT137" s="47"/>
      <c r="AU137" s="47"/>
      <c r="AV137" s="47"/>
      <c r="AW137" s="47"/>
      <c r="AX137" s="47"/>
      <c r="AZ137" s="47" t="str">
        <f t="shared" si="22"/>
        <v/>
      </c>
      <c r="BA137" s="47"/>
      <c r="BB137" s="47"/>
      <c r="BC137" s="47"/>
      <c r="BD137" s="47"/>
      <c r="BE137" s="47"/>
      <c r="BF137" s="47"/>
      <c r="BG137" s="47"/>
      <c r="BH137" s="47" t="str">
        <f t="shared" si="23"/>
        <v/>
      </c>
      <c r="BI137" s="47"/>
      <c r="BJ137" s="47"/>
      <c r="BK137" s="47"/>
    </row>
    <row r="138" spans="1:63" ht="15.6" x14ac:dyDescent="0.25">
      <c r="A138" s="165"/>
      <c r="B138" s="197" t="str">
        <f>IF('Cow Record'!A138="","",'Cow Record'!A138)</f>
        <v/>
      </c>
      <c r="C138" s="198" t="str">
        <f>IF('Cow Record'!B138="","",'Cow Record'!B138)</f>
        <v/>
      </c>
      <c r="D138" s="313" t="str">
        <f>IF('Cow Record'!D138="","",'Cow Record'!D138)</f>
        <v/>
      </c>
      <c r="E138" s="313"/>
      <c r="F138" s="165"/>
      <c r="G138" s="201" t="str">
        <f>IF('Cow Record'!G138="","",'Cow Record'!G138)</f>
        <v/>
      </c>
      <c r="H138" s="166"/>
      <c r="I138" s="166"/>
      <c r="J138" s="166"/>
      <c r="K138" s="169"/>
      <c r="L138" s="214">
        <v>50</v>
      </c>
      <c r="M138" s="168" t="str">
        <f t="shared" si="26"/>
        <v/>
      </c>
      <c r="N138" s="165"/>
      <c r="O138" s="169"/>
      <c r="P138" s="189" t="str">
        <f t="shared" si="18"/>
        <v/>
      </c>
      <c r="Q138" s="189" t="str">
        <f t="shared" si="19"/>
        <v/>
      </c>
      <c r="R138" s="189" t="str">
        <f t="shared" si="20"/>
        <v/>
      </c>
      <c r="S138" s="190" t="str">
        <f t="shared" si="27"/>
        <v/>
      </c>
      <c r="T138" s="249"/>
      <c r="U138" s="249"/>
      <c r="V138" s="249"/>
      <c r="W138" s="249"/>
      <c r="X138" s="249"/>
      <c r="Y138" s="249"/>
      <c r="Z138" s="244"/>
      <c r="AC138" s="4" t="s">
        <v>184</v>
      </c>
      <c r="AD138" s="1">
        <f t="shared" si="21"/>
        <v>0</v>
      </c>
      <c r="AH138" t="s">
        <v>200</v>
      </c>
      <c r="AK138" s="225" t="str">
        <f t="shared" si="24"/>
        <v/>
      </c>
      <c r="AR138" s="225" t="str">
        <f t="shared" si="25"/>
        <v/>
      </c>
      <c r="AS138" s="228"/>
      <c r="AZ138" s="1" t="str">
        <f t="shared" si="22"/>
        <v/>
      </c>
      <c r="BH138" s="1" t="str">
        <f t="shared" si="23"/>
        <v/>
      </c>
    </row>
    <row r="139" spans="1:63" s="44" customFormat="1" ht="15.6" x14ac:dyDescent="0.3">
      <c r="A139" s="171"/>
      <c r="B139" s="172" t="str">
        <f>IF('Cow Record'!A139="","",'Cow Record'!A139)</f>
        <v/>
      </c>
      <c r="C139" s="174" t="str">
        <f>IF('Cow Record'!B139="","",'Cow Record'!B139)</f>
        <v/>
      </c>
      <c r="D139" s="312" t="str">
        <f>IF('Cow Record'!D139="","",'Cow Record'!D139)</f>
        <v/>
      </c>
      <c r="E139" s="312"/>
      <c r="F139" s="171"/>
      <c r="G139" s="191" t="str">
        <f>IF('Cow Record'!G139="","",'Cow Record'!G139)</f>
        <v/>
      </c>
      <c r="H139" s="172"/>
      <c r="I139" s="172"/>
      <c r="J139" s="172"/>
      <c r="K139" s="175"/>
      <c r="L139" s="215">
        <v>50</v>
      </c>
      <c r="M139" s="174" t="str">
        <f t="shared" si="26"/>
        <v/>
      </c>
      <c r="N139" s="171"/>
      <c r="O139" s="175"/>
      <c r="P139" s="242" t="str">
        <f t="shared" ref="P139:P202" si="28">IF(I139="","",(H139-F139)/(I139-D139))</f>
        <v/>
      </c>
      <c r="Q139" s="242" t="str">
        <f t="shared" ref="Q139:Q202" si="29">IF(I139="","",(M139-H139)/(N139-I139))</f>
        <v/>
      </c>
      <c r="R139" s="192" t="str">
        <f t="shared" ref="R139:R202" si="30">IF(N139="","",(M139-F139)/(N139-D139))</f>
        <v/>
      </c>
      <c r="S139" s="193" t="str">
        <f t="shared" si="27"/>
        <v/>
      </c>
      <c r="T139" s="250"/>
      <c r="U139" s="250"/>
      <c r="V139" s="250"/>
      <c r="W139" s="250"/>
      <c r="X139" s="250"/>
      <c r="Y139" s="250"/>
      <c r="Z139" s="245"/>
      <c r="AC139" s="44" t="s">
        <v>185</v>
      </c>
      <c r="AD139" s="47">
        <f t="shared" si="21"/>
        <v>0</v>
      </c>
      <c r="AH139" s="44" t="s">
        <v>201</v>
      </c>
      <c r="AK139" s="227" t="str">
        <f t="shared" si="24"/>
        <v/>
      </c>
      <c r="AL139" s="227"/>
      <c r="AN139" s="47"/>
      <c r="AO139" s="47"/>
      <c r="AP139" s="47"/>
      <c r="AQ139" s="47"/>
      <c r="AR139" s="227" t="str">
        <f t="shared" si="25"/>
        <v/>
      </c>
      <c r="AS139" s="48"/>
      <c r="AT139" s="47"/>
      <c r="AU139" s="47"/>
      <c r="AV139" s="47"/>
      <c r="AW139" s="47"/>
      <c r="AX139" s="47"/>
      <c r="AZ139" s="47" t="str">
        <f t="shared" si="22"/>
        <v/>
      </c>
      <c r="BA139" s="47"/>
      <c r="BB139" s="47"/>
      <c r="BC139" s="47"/>
      <c r="BD139" s="47"/>
      <c r="BE139" s="47"/>
      <c r="BF139" s="47"/>
      <c r="BG139" s="47"/>
      <c r="BH139" s="47" t="str">
        <f t="shared" si="23"/>
        <v/>
      </c>
      <c r="BI139" s="47"/>
      <c r="BJ139" s="47"/>
      <c r="BK139" s="47"/>
    </row>
    <row r="140" spans="1:63" ht="15.6" x14ac:dyDescent="0.25">
      <c r="A140" s="165"/>
      <c r="B140" s="197" t="str">
        <f>IF('Cow Record'!A140="","",'Cow Record'!A140)</f>
        <v/>
      </c>
      <c r="C140" s="198" t="str">
        <f>IF('Cow Record'!B140="","",'Cow Record'!B140)</f>
        <v/>
      </c>
      <c r="D140" s="313" t="str">
        <f>IF('Cow Record'!D140="","",'Cow Record'!D140)</f>
        <v/>
      </c>
      <c r="E140" s="313"/>
      <c r="F140" s="165"/>
      <c r="G140" s="201" t="str">
        <f>IF('Cow Record'!G140="","",'Cow Record'!G140)</f>
        <v/>
      </c>
      <c r="H140" s="166"/>
      <c r="I140" s="166"/>
      <c r="J140" s="166"/>
      <c r="K140" s="169"/>
      <c r="L140" s="214">
        <v>50</v>
      </c>
      <c r="M140" s="168" t="str">
        <f t="shared" si="26"/>
        <v/>
      </c>
      <c r="N140" s="165"/>
      <c r="O140" s="169"/>
      <c r="P140" s="189" t="str">
        <f t="shared" si="28"/>
        <v/>
      </c>
      <c r="Q140" s="189" t="str">
        <f t="shared" si="29"/>
        <v/>
      </c>
      <c r="R140" s="189" t="str">
        <f t="shared" si="30"/>
        <v/>
      </c>
      <c r="S140" s="190" t="str">
        <f t="shared" si="27"/>
        <v/>
      </c>
      <c r="T140" s="249"/>
      <c r="U140" s="249"/>
      <c r="V140" s="249"/>
      <c r="W140" s="249"/>
      <c r="X140" s="249"/>
      <c r="Y140" s="249"/>
      <c r="Z140" s="244"/>
      <c r="AC140" s="4" t="s">
        <v>186</v>
      </c>
      <c r="AD140" s="1">
        <f t="shared" si="21"/>
        <v>0</v>
      </c>
      <c r="AH140" t="s">
        <v>202</v>
      </c>
      <c r="AK140" s="225" t="str">
        <f t="shared" si="24"/>
        <v/>
      </c>
      <c r="AR140" s="225" t="str">
        <f t="shared" si="25"/>
        <v/>
      </c>
      <c r="AS140" s="228"/>
      <c r="AZ140" s="1" t="str">
        <f t="shared" si="22"/>
        <v/>
      </c>
      <c r="BH140" s="1" t="str">
        <f t="shared" si="23"/>
        <v/>
      </c>
    </row>
    <row r="141" spans="1:63" s="44" customFormat="1" ht="15.6" x14ac:dyDescent="0.3">
      <c r="A141" s="171"/>
      <c r="B141" s="172" t="str">
        <f>IF('Cow Record'!A141="","",'Cow Record'!A141)</f>
        <v/>
      </c>
      <c r="C141" s="174" t="str">
        <f>IF('Cow Record'!B141="","",'Cow Record'!B141)</f>
        <v/>
      </c>
      <c r="D141" s="312" t="str">
        <f>IF('Cow Record'!D141="","",'Cow Record'!D141)</f>
        <v/>
      </c>
      <c r="E141" s="312"/>
      <c r="F141" s="171"/>
      <c r="G141" s="191" t="str">
        <f>IF('Cow Record'!G141="","",'Cow Record'!G141)</f>
        <v/>
      </c>
      <c r="H141" s="172"/>
      <c r="I141" s="172"/>
      <c r="J141" s="172"/>
      <c r="K141" s="175"/>
      <c r="L141" s="215">
        <v>50</v>
      </c>
      <c r="M141" s="174" t="str">
        <f t="shared" si="26"/>
        <v/>
      </c>
      <c r="N141" s="171"/>
      <c r="O141" s="175"/>
      <c r="P141" s="242" t="str">
        <f t="shared" si="28"/>
        <v/>
      </c>
      <c r="Q141" s="242" t="str">
        <f t="shared" si="29"/>
        <v/>
      </c>
      <c r="R141" s="192" t="str">
        <f t="shared" si="30"/>
        <v/>
      </c>
      <c r="S141" s="193" t="str">
        <f t="shared" si="27"/>
        <v/>
      </c>
      <c r="T141" s="250"/>
      <c r="U141" s="250"/>
      <c r="V141" s="250"/>
      <c r="W141" s="250"/>
      <c r="X141" s="250"/>
      <c r="Y141" s="250"/>
      <c r="Z141" s="245"/>
      <c r="AC141" s="44" t="s">
        <v>187</v>
      </c>
      <c r="AD141" s="47">
        <f t="shared" si="21"/>
        <v>0</v>
      </c>
      <c r="AH141" s="44" t="s">
        <v>203</v>
      </c>
      <c r="AK141" s="227" t="str">
        <f t="shared" si="24"/>
        <v/>
      </c>
      <c r="AL141" s="227"/>
      <c r="AN141" s="47"/>
      <c r="AO141" s="47"/>
      <c r="AP141" s="47"/>
      <c r="AQ141" s="47"/>
      <c r="AR141" s="227" t="str">
        <f t="shared" si="25"/>
        <v/>
      </c>
      <c r="AS141" s="48"/>
      <c r="AT141" s="47"/>
      <c r="AU141" s="47"/>
      <c r="AV141" s="47"/>
      <c r="AW141" s="47"/>
      <c r="AX141" s="47"/>
      <c r="AZ141" s="47" t="str">
        <f t="shared" si="22"/>
        <v/>
      </c>
      <c r="BA141" s="47"/>
      <c r="BB141" s="47"/>
      <c r="BC141" s="47"/>
      <c r="BD141" s="47"/>
      <c r="BE141" s="47"/>
      <c r="BF141" s="47"/>
      <c r="BG141" s="47"/>
      <c r="BH141" s="47" t="str">
        <f t="shared" si="23"/>
        <v/>
      </c>
      <c r="BI141" s="47"/>
      <c r="BJ141" s="47"/>
      <c r="BK141" s="47"/>
    </row>
    <row r="142" spans="1:63" ht="15.6" x14ac:dyDescent="0.25">
      <c r="A142" s="165"/>
      <c r="B142" s="197" t="str">
        <f>IF('Cow Record'!A142="","",'Cow Record'!A142)</f>
        <v/>
      </c>
      <c r="C142" s="198" t="str">
        <f>IF('Cow Record'!B142="","",'Cow Record'!B142)</f>
        <v/>
      </c>
      <c r="D142" s="313" t="str">
        <f>IF('Cow Record'!D142="","",'Cow Record'!D142)</f>
        <v/>
      </c>
      <c r="E142" s="313"/>
      <c r="F142" s="165"/>
      <c r="G142" s="201" t="str">
        <f>IF('Cow Record'!G142="","",'Cow Record'!G142)</f>
        <v/>
      </c>
      <c r="H142" s="166"/>
      <c r="I142" s="166"/>
      <c r="J142" s="166"/>
      <c r="K142" s="169"/>
      <c r="L142" s="214">
        <v>50</v>
      </c>
      <c r="M142" s="168" t="str">
        <f t="shared" si="26"/>
        <v/>
      </c>
      <c r="N142" s="165"/>
      <c r="O142" s="169"/>
      <c r="P142" s="189" t="str">
        <f t="shared" si="28"/>
        <v/>
      </c>
      <c r="Q142" s="189" t="str">
        <f t="shared" si="29"/>
        <v/>
      </c>
      <c r="R142" s="189" t="str">
        <f t="shared" si="30"/>
        <v/>
      </c>
      <c r="S142" s="190" t="str">
        <f t="shared" si="27"/>
        <v/>
      </c>
      <c r="T142" s="249"/>
      <c r="U142" s="249"/>
      <c r="V142" s="249"/>
      <c r="W142" s="249"/>
      <c r="X142" s="249"/>
      <c r="Y142" s="249"/>
      <c r="Z142" s="244"/>
      <c r="AC142" s="4" t="s">
        <v>188</v>
      </c>
      <c r="AD142" s="1">
        <f t="shared" si="21"/>
        <v>0</v>
      </c>
      <c r="AH142" t="s">
        <v>204</v>
      </c>
      <c r="AK142" s="225" t="str">
        <f t="shared" si="24"/>
        <v/>
      </c>
      <c r="AR142" s="225" t="str">
        <f t="shared" si="25"/>
        <v/>
      </c>
      <c r="AS142" s="228"/>
      <c r="AZ142" s="1" t="str">
        <f t="shared" si="22"/>
        <v/>
      </c>
      <c r="BH142" s="1" t="str">
        <f t="shared" si="23"/>
        <v/>
      </c>
    </row>
    <row r="143" spans="1:63" s="44" customFormat="1" ht="15.6" x14ac:dyDescent="0.3">
      <c r="A143" s="171"/>
      <c r="B143" s="172" t="str">
        <f>IF('Cow Record'!A143="","",'Cow Record'!A143)</f>
        <v/>
      </c>
      <c r="C143" s="174" t="str">
        <f>IF('Cow Record'!B143="","",'Cow Record'!B143)</f>
        <v/>
      </c>
      <c r="D143" s="312" t="str">
        <f>IF('Cow Record'!D143="","",'Cow Record'!D143)</f>
        <v/>
      </c>
      <c r="E143" s="312"/>
      <c r="F143" s="171"/>
      <c r="G143" s="191" t="str">
        <f>IF('Cow Record'!G143="","",'Cow Record'!G143)</f>
        <v/>
      </c>
      <c r="H143" s="172"/>
      <c r="I143" s="172"/>
      <c r="J143" s="172"/>
      <c r="K143" s="175"/>
      <c r="L143" s="215">
        <v>50</v>
      </c>
      <c r="M143" s="174" t="str">
        <f t="shared" si="26"/>
        <v/>
      </c>
      <c r="N143" s="171"/>
      <c r="O143" s="175"/>
      <c r="P143" s="242" t="str">
        <f t="shared" si="28"/>
        <v/>
      </c>
      <c r="Q143" s="242" t="str">
        <f t="shared" si="29"/>
        <v/>
      </c>
      <c r="R143" s="192" t="str">
        <f t="shared" si="30"/>
        <v/>
      </c>
      <c r="S143" s="193" t="str">
        <f t="shared" si="27"/>
        <v/>
      </c>
      <c r="T143" s="250"/>
      <c r="U143" s="250"/>
      <c r="V143" s="250"/>
      <c r="W143" s="250"/>
      <c r="X143" s="250"/>
      <c r="Y143" s="250"/>
      <c r="Z143" s="245"/>
      <c r="AC143" s="44" t="s">
        <v>189</v>
      </c>
      <c r="AD143" s="47">
        <f t="shared" si="21"/>
        <v>0</v>
      </c>
      <c r="AH143" s="44" t="s">
        <v>205</v>
      </c>
      <c r="AK143" s="227" t="str">
        <f t="shared" si="24"/>
        <v/>
      </c>
      <c r="AL143" s="227"/>
      <c r="AN143" s="47"/>
      <c r="AO143" s="47"/>
      <c r="AP143" s="47"/>
      <c r="AQ143" s="47"/>
      <c r="AR143" s="227" t="str">
        <f t="shared" si="25"/>
        <v/>
      </c>
      <c r="AS143" s="48"/>
      <c r="AT143" s="47"/>
      <c r="AU143" s="47"/>
      <c r="AV143" s="47"/>
      <c r="AW143" s="47"/>
      <c r="AX143" s="47"/>
      <c r="AZ143" s="47" t="str">
        <f t="shared" si="22"/>
        <v/>
      </c>
      <c r="BA143" s="47"/>
      <c r="BB143" s="47"/>
      <c r="BC143" s="47"/>
      <c r="BD143" s="47"/>
      <c r="BE143" s="47"/>
      <c r="BF143" s="47"/>
      <c r="BG143" s="47"/>
      <c r="BH143" s="47" t="str">
        <f t="shared" si="23"/>
        <v/>
      </c>
      <c r="BI143" s="47"/>
      <c r="BJ143" s="47"/>
      <c r="BK143" s="47"/>
    </row>
    <row r="144" spans="1:63" ht="15.6" x14ac:dyDescent="0.25">
      <c r="A144" s="165"/>
      <c r="B144" s="197" t="str">
        <f>IF('Cow Record'!A144="","",'Cow Record'!A144)</f>
        <v/>
      </c>
      <c r="C144" s="198" t="str">
        <f>IF('Cow Record'!B144="","",'Cow Record'!B144)</f>
        <v/>
      </c>
      <c r="D144" s="313" t="str">
        <f>IF('Cow Record'!D144="","",'Cow Record'!D144)</f>
        <v/>
      </c>
      <c r="E144" s="313"/>
      <c r="F144" s="165"/>
      <c r="G144" s="201" t="str">
        <f>IF('Cow Record'!G144="","",'Cow Record'!G144)</f>
        <v/>
      </c>
      <c r="H144" s="166"/>
      <c r="I144" s="166"/>
      <c r="J144" s="166"/>
      <c r="K144" s="169"/>
      <c r="L144" s="214">
        <v>50</v>
      </c>
      <c r="M144" s="168" t="str">
        <f t="shared" si="26"/>
        <v/>
      </c>
      <c r="N144" s="165"/>
      <c r="O144" s="169"/>
      <c r="P144" s="189" t="str">
        <f t="shared" si="28"/>
        <v/>
      </c>
      <c r="Q144" s="189" t="str">
        <f t="shared" si="29"/>
        <v/>
      </c>
      <c r="R144" s="189" t="str">
        <f t="shared" si="30"/>
        <v/>
      </c>
      <c r="S144" s="190" t="str">
        <f t="shared" si="27"/>
        <v/>
      </c>
      <c r="T144" s="249"/>
      <c r="U144" s="249"/>
      <c r="V144" s="249"/>
      <c r="W144" s="249"/>
      <c r="X144" s="249"/>
      <c r="Y144" s="249"/>
      <c r="Z144" s="244"/>
      <c r="AC144" s="4" t="s">
        <v>190</v>
      </c>
      <c r="AD144" s="1">
        <f t="shared" si="21"/>
        <v>0</v>
      </c>
      <c r="AH144" t="s">
        <v>206</v>
      </c>
      <c r="AK144" s="225" t="str">
        <f t="shared" si="24"/>
        <v/>
      </c>
      <c r="AR144" s="225" t="str">
        <f t="shared" si="25"/>
        <v/>
      </c>
      <c r="AS144" s="228"/>
      <c r="AZ144" s="1" t="str">
        <f t="shared" si="22"/>
        <v/>
      </c>
      <c r="BH144" s="1" t="str">
        <f t="shared" si="23"/>
        <v/>
      </c>
    </row>
    <row r="145" spans="1:63" s="44" customFormat="1" ht="15.6" x14ac:dyDescent="0.3">
      <c r="A145" s="171"/>
      <c r="B145" s="172" t="str">
        <f>IF('Cow Record'!A145="","",'Cow Record'!A145)</f>
        <v/>
      </c>
      <c r="C145" s="174" t="str">
        <f>IF('Cow Record'!B145="","",'Cow Record'!B145)</f>
        <v/>
      </c>
      <c r="D145" s="312" t="str">
        <f>IF('Cow Record'!D145="","",'Cow Record'!D145)</f>
        <v/>
      </c>
      <c r="E145" s="312"/>
      <c r="F145" s="171"/>
      <c r="G145" s="191" t="str">
        <f>IF('Cow Record'!G145="","",'Cow Record'!G145)</f>
        <v/>
      </c>
      <c r="H145" s="172"/>
      <c r="I145" s="172"/>
      <c r="J145" s="172"/>
      <c r="K145" s="175"/>
      <c r="L145" s="215">
        <v>50</v>
      </c>
      <c r="M145" s="174" t="str">
        <f t="shared" si="26"/>
        <v/>
      </c>
      <c r="N145" s="171"/>
      <c r="O145" s="175"/>
      <c r="P145" s="242" t="str">
        <f t="shared" si="28"/>
        <v/>
      </c>
      <c r="Q145" s="242" t="str">
        <f t="shared" si="29"/>
        <v/>
      </c>
      <c r="R145" s="192" t="str">
        <f t="shared" si="30"/>
        <v/>
      </c>
      <c r="S145" s="193" t="str">
        <f t="shared" si="27"/>
        <v/>
      </c>
      <c r="T145" s="250"/>
      <c r="U145" s="250"/>
      <c r="V145" s="250"/>
      <c r="W145" s="250"/>
      <c r="X145" s="250"/>
      <c r="Y145" s="250"/>
      <c r="Z145" s="245"/>
      <c r="AC145" s="44" t="s">
        <v>191</v>
      </c>
      <c r="AD145" s="47">
        <f t="shared" si="21"/>
        <v>0</v>
      </c>
      <c r="AH145" s="44" t="s">
        <v>207</v>
      </c>
      <c r="AK145" s="227" t="str">
        <f t="shared" si="24"/>
        <v/>
      </c>
      <c r="AL145" s="227"/>
      <c r="AN145" s="47"/>
      <c r="AO145" s="47"/>
      <c r="AP145" s="47"/>
      <c r="AQ145" s="47"/>
      <c r="AR145" s="227" t="str">
        <f t="shared" si="25"/>
        <v/>
      </c>
      <c r="AS145" s="48"/>
      <c r="AT145" s="47"/>
      <c r="AU145" s="47"/>
      <c r="AV145" s="47"/>
      <c r="AW145" s="47"/>
      <c r="AX145" s="47"/>
      <c r="AZ145" s="47" t="str">
        <f t="shared" si="22"/>
        <v/>
      </c>
      <c r="BA145" s="47"/>
      <c r="BB145" s="47"/>
      <c r="BC145" s="47"/>
      <c r="BD145" s="47"/>
      <c r="BE145" s="47"/>
      <c r="BF145" s="47"/>
      <c r="BG145" s="47"/>
      <c r="BH145" s="47" t="str">
        <f t="shared" si="23"/>
        <v/>
      </c>
      <c r="BI145" s="47"/>
      <c r="BJ145" s="47"/>
      <c r="BK145" s="47"/>
    </row>
    <row r="146" spans="1:63" ht="15.6" x14ac:dyDescent="0.25">
      <c r="A146" s="165"/>
      <c r="B146" s="197" t="str">
        <f>IF('Cow Record'!A146="","",'Cow Record'!A146)</f>
        <v/>
      </c>
      <c r="C146" s="198" t="str">
        <f>IF('Cow Record'!B146="","",'Cow Record'!B146)</f>
        <v/>
      </c>
      <c r="D146" s="313" t="str">
        <f>IF('Cow Record'!D146="","",'Cow Record'!D146)</f>
        <v/>
      </c>
      <c r="E146" s="313"/>
      <c r="F146" s="165"/>
      <c r="G146" s="201" t="str">
        <f>IF('Cow Record'!G146="","",'Cow Record'!G146)</f>
        <v/>
      </c>
      <c r="H146" s="166"/>
      <c r="I146" s="166"/>
      <c r="J146" s="166"/>
      <c r="K146" s="169"/>
      <c r="L146" s="214">
        <v>50</v>
      </c>
      <c r="M146" s="168" t="str">
        <f t="shared" si="26"/>
        <v/>
      </c>
      <c r="N146" s="165"/>
      <c r="O146" s="169"/>
      <c r="P146" s="189" t="str">
        <f t="shared" si="28"/>
        <v/>
      </c>
      <c r="Q146" s="189" t="str">
        <f t="shared" si="29"/>
        <v/>
      </c>
      <c r="R146" s="189" t="str">
        <f t="shared" si="30"/>
        <v/>
      </c>
      <c r="S146" s="190" t="str">
        <f t="shared" si="27"/>
        <v/>
      </c>
      <c r="T146" s="249"/>
      <c r="U146" s="249"/>
      <c r="V146" s="249"/>
      <c r="W146" s="249"/>
      <c r="X146" s="249"/>
      <c r="Y146" s="249"/>
      <c r="Z146" s="244"/>
      <c r="AC146" s="4" t="s">
        <v>192</v>
      </c>
      <c r="AD146" s="1">
        <f t="shared" si="21"/>
        <v>0</v>
      </c>
      <c r="AH146" t="s">
        <v>208</v>
      </c>
      <c r="AK146" s="225" t="str">
        <f t="shared" si="24"/>
        <v/>
      </c>
      <c r="AR146" s="225" t="str">
        <f t="shared" si="25"/>
        <v/>
      </c>
      <c r="AS146" s="228"/>
      <c r="AZ146" s="1" t="str">
        <f t="shared" si="22"/>
        <v/>
      </c>
      <c r="BH146" s="1" t="str">
        <f t="shared" si="23"/>
        <v/>
      </c>
    </row>
    <row r="147" spans="1:63" s="44" customFormat="1" ht="15.6" x14ac:dyDescent="0.3">
      <c r="A147" s="171"/>
      <c r="B147" s="172" t="str">
        <f>IF('Cow Record'!A147="","",'Cow Record'!A147)</f>
        <v/>
      </c>
      <c r="C147" s="174" t="str">
        <f>IF('Cow Record'!B147="","",'Cow Record'!B147)</f>
        <v/>
      </c>
      <c r="D147" s="312" t="str">
        <f>IF('Cow Record'!D147="","",'Cow Record'!D147)</f>
        <v/>
      </c>
      <c r="E147" s="312"/>
      <c r="F147" s="171"/>
      <c r="G147" s="191" t="str">
        <f>IF('Cow Record'!G147="","",'Cow Record'!G147)</f>
        <v/>
      </c>
      <c r="H147" s="172"/>
      <c r="I147" s="172"/>
      <c r="J147" s="172"/>
      <c r="K147" s="175"/>
      <c r="L147" s="215">
        <v>50</v>
      </c>
      <c r="M147" s="174" t="str">
        <f t="shared" si="26"/>
        <v/>
      </c>
      <c r="N147" s="171"/>
      <c r="O147" s="175"/>
      <c r="P147" s="242" t="str">
        <f t="shared" si="28"/>
        <v/>
      </c>
      <c r="Q147" s="242" t="str">
        <f t="shared" si="29"/>
        <v/>
      </c>
      <c r="R147" s="192" t="str">
        <f t="shared" si="30"/>
        <v/>
      </c>
      <c r="S147" s="193" t="str">
        <f t="shared" si="27"/>
        <v/>
      </c>
      <c r="T147" s="250"/>
      <c r="U147" s="250"/>
      <c r="V147" s="250"/>
      <c r="W147" s="250"/>
      <c r="X147" s="250"/>
      <c r="Y147" s="250"/>
      <c r="Z147" s="245"/>
      <c r="AC147" s="44" t="s">
        <v>193</v>
      </c>
      <c r="AD147" s="47">
        <f t="shared" si="21"/>
        <v>0</v>
      </c>
      <c r="AH147" s="44" t="s">
        <v>209</v>
      </c>
      <c r="AK147" s="227" t="str">
        <f t="shared" si="24"/>
        <v/>
      </c>
      <c r="AL147" s="227"/>
      <c r="AN147" s="47"/>
      <c r="AO147" s="47"/>
      <c r="AP147" s="47"/>
      <c r="AQ147" s="47"/>
      <c r="AR147" s="227" t="str">
        <f t="shared" si="25"/>
        <v/>
      </c>
      <c r="AS147" s="48"/>
      <c r="AT147" s="47"/>
      <c r="AU147" s="47"/>
      <c r="AV147" s="47"/>
      <c r="AW147" s="47"/>
      <c r="AX147" s="47"/>
      <c r="AZ147" s="47" t="str">
        <f t="shared" si="22"/>
        <v/>
      </c>
      <c r="BA147" s="47"/>
      <c r="BB147" s="47"/>
      <c r="BC147" s="47"/>
      <c r="BD147" s="47"/>
      <c r="BE147" s="47"/>
      <c r="BF147" s="47"/>
      <c r="BG147" s="47"/>
      <c r="BH147" s="47" t="str">
        <f t="shared" si="23"/>
        <v/>
      </c>
      <c r="BI147" s="47"/>
      <c r="BJ147" s="47"/>
      <c r="BK147" s="47"/>
    </row>
    <row r="148" spans="1:63" ht="15.6" x14ac:dyDescent="0.25">
      <c r="A148" s="165"/>
      <c r="B148" s="197" t="str">
        <f>IF('Cow Record'!A148="","",'Cow Record'!A148)</f>
        <v/>
      </c>
      <c r="C148" s="198" t="str">
        <f>IF('Cow Record'!B148="","",'Cow Record'!B148)</f>
        <v/>
      </c>
      <c r="D148" s="313" t="str">
        <f>IF('Cow Record'!D148="","",'Cow Record'!D148)</f>
        <v/>
      </c>
      <c r="E148" s="313"/>
      <c r="F148" s="165"/>
      <c r="G148" s="201" t="str">
        <f>IF('Cow Record'!G148="","",'Cow Record'!G148)</f>
        <v/>
      </c>
      <c r="H148" s="166"/>
      <c r="I148" s="166"/>
      <c r="J148" s="166"/>
      <c r="K148" s="169"/>
      <c r="L148" s="214">
        <v>50</v>
      </c>
      <c r="M148" s="168" t="str">
        <f t="shared" si="26"/>
        <v/>
      </c>
      <c r="N148" s="165"/>
      <c r="O148" s="169"/>
      <c r="P148" s="189" t="str">
        <f t="shared" si="28"/>
        <v/>
      </c>
      <c r="Q148" s="189" t="str">
        <f t="shared" si="29"/>
        <v/>
      </c>
      <c r="R148" s="189" t="str">
        <f t="shared" si="30"/>
        <v/>
      </c>
      <c r="S148" s="190" t="str">
        <f t="shared" si="27"/>
        <v/>
      </c>
      <c r="T148" s="249"/>
      <c r="U148" s="249"/>
      <c r="V148" s="249"/>
      <c r="W148" s="249"/>
      <c r="X148" s="249"/>
      <c r="Y148" s="249"/>
      <c r="Z148" s="244"/>
      <c r="AC148" t="s">
        <v>67</v>
      </c>
      <c r="AD148" s="1">
        <f t="shared" si="21"/>
        <v>0</v>
      </c>
      <c r="AH148" t="s">
        <v>210</v>
      </c>
      <c r="AK148" s="225" t="str">
        <f t="shared" si="24"/>
        <v/>
      </c>
      <c r="AR148" s="225" t="str">
        <f t="shared" si="25"/>
        <v/>
      </c>
      <c r="AS148" s="228"/>
      <c r="AZ148" s="1" t="str">
        <f t="shared" si="22"/>
        <v/>
      </c>
      <c r="BH148" s="1" t="str">
        <f t="shared" si="23"/>
        <v/>
      </c>
    </row>
    <row r="149" spans="1:63" s="44" customFormat="1" ht="15.6" x14ac:dyDescent="0.3">
      <c r="A149" s="171"/>
      <c r="B149" s="172" t="str">
        <f>IF('Cow Record'!A149="","",'Cow Record'!A149)</f>
        <v/>
      </c>
      <c r="C149" s="174" t="str">
        <f>IF('Cow Record'!B149="","",'Cow Record'!B149)</f>
        <v/>
      </c>
      <c r="D149" s="312" t="str">
        <f>IF('Cow Record'!D149="","",'Cow Record'!D149)</f>
        <v/>
      </c>
      <c r="E149" s="312"/>
      <c r="F149" s="171"/>
      <c r="G149" s="191" t="str">
        <f>IF('Cow Record'!G149="","",'Cow Record'!G149)</f>
        <v/>
      </c>
      <c r="H149" s="172"/>
      <c r="I149" s="172"/>
      <c r="J149" s="172"/>
      <c r="K149" s="175"/>
      <c r="L149" s="215">
        <v>50</v>
      </c>
      <c r="M149" s="174" t="str">
        <f t="shared" si="26"/>
        <v/>
      </c>
      <c r="N149" s="171"/>
      <c r="O149" s="175"/>
      <c r="P149" s="242" t="str">
        <f t="shared" si="28"/>
        <v/>
      </c>
      <c r="Q149" s="242" t="str">
        <f t="shared" si="29"/>
        <v/>
      </c>
      <c r="R149" s="192" t="str">
        <f t="shared" si="30"/>
        <v/>
      </c>
      <c r="S149" s="193" t="str">
        <f t="shared" si="27"/>
        <v/>
      </c>
      <c r="T149" s="250"/>
      <c r="U149" s="250"/>
      <c r="V149" s="250"/>
      <c r="W149" s="250"/>
      <c r="X149" s="250"/>
      <c r="Y149" s="250"/>
      <c r="Z149" s="245"/>
      <c r="AC149" s="44" t="s">
        <v>194</v>
      </c>
      <c r="AD149" s="47">
        <f t="shared" si="21"/>
        <v>0</v>
      </c>
      <c r="AH149" s="44" t="s">
        <v>211</v>
      </c>
      <c r="AK149" s="227" t="str">
        <f t="shared" si="24"/>
        <v/>
      </c>
      <c r="AL149" s="227"/>
      <c r="AN149" s="47"/>
      <c r="AO149" s="47"/>
      <c r="AP149" s="47"/>
      <c r="AQ149" s="47"/>
      <c r="AR149" s="227" t="str">
        <f t="shared" si="25"/>
        <v/>
      </c>
      <c r="AS149" s="48"/>
      <c r="AT149" s="47"/>
      <c r="AU149" s="47"/>
      <c r="AV149" s="47"/>
      <c r="AW149" s="47"/>
      <c r="AX149" s="47"/>
      <c r="AZ149" s="47" t="str">
        <f t="shared" si="22"/>
        <v/>
      </c>
      <c r="BA149" s="47"/>
      <c r="BB149" s="47"/>
      <c r="BC149" s="47"/>
      <c r="BD149" s="47"/>
      <c r="BE149" s="47"/>
      <c r="BF149" s="47"/>
      <c r="BG149" s="47"/>
      <c r="BH149" s="47" t="str">
        <f t="shared" si="23"/>
        <v/>
      </c>
      <c r="BI149" s="47"/>
      <c r="BJ149" s="47"/>
      <c r="BK149" s="47"/>
    </row>
    <row r="150" spans="1:63" ht="15.6" x14ac:dyDescent="0.25">
      <c r="A150" s="165"/>
      <c r="B150" s="197" t="str">
        <f>IF('Cow Record'!A150="","",'Cow Record'!A150)</f>
        <v/>
      </c>
      <c r="C150" s="198" t="str">
        <f>IF('Cow Record'!B150="","",'Cow Record'!B150)</f>
        <v/>
      </c>
      <c r="D150" s="313" t="str">
        <f>IF('Cow Record'!D150="","",'Cow Record'!D150)</f>
        <v/>
      </c>
      <c r="E150" s="313"/>
      <c r="F150" s="165"/>
      <c r="G150" s="201" t="str">
        <f>IF('Cow Record'!G150="","",'Cow Record'!G150)</f>
        <v/>
      </c>
      <c r="H150" s="166"/>
      <c r="I150" s="166"/>
      <c r="J150" s="166"/>
      <c r="K150" s="169"/>
      <c r="L150" s="214">
        <v>50</v>
      </c>
      <c r="M150" s="168" t="str">
        <f t="shared" si="26"/>
        <v/>
      </c>
      <c r="N150" s="165"/>
      <c r="O150" s="169"/>
      <c r="P150" s="189" t="str">
        <f t="shared" si="28"/>
        <v/>
      </c>
      <c r="Q150" s="189" t="str">
        <f t="shared" si="29"/>
        <v/>
      </c>
      <c r="R150" s="189" t="str">
        <f t="shared" si="30"/>
        <v/>
      </c>
      <c r="S150" s="190" t="str">
        <f t="shared" si="27"/>
        <v/>
      </c>
      <c r="T150" s="249"/>
      <c r="U150" s="249"/>
      <c r="V150" s="249"/>
      <c r="W150" s="249"/>
      <c r="X150" s="249"/>
      <c r="Y150" s="249"/>
      <c r="Z150" s="244"/>
      <c r="AC150" s="4" t="s">
        <v>195</v>
      </c>
      <c r="AD150" s="1">
        <f t="shared" ref="AD150:AD213" si="31">IF($O$1="Grade_Std","",COUNTIFS($O$6:$O$206,"="&amp;$AC150))</f>
        <v>0</v>
      </c>
      <c r="AH150" t="s">
        <v>212</v>
      </c>
      <c r="AK150" s="225" t="str">
        <f t="shared" si="24"/>
        <v/>
      </c>
      <c r="AR150" s="225" t="str">
        <f t="shared" si="25"/>
        <v/>
      </c>
      <c r="AS150" s="228"/>
      <c r="AZ150" s="1" t="str">
        <f t="shared" si="22"/>
        <v/>
      </c>
      <c r="BH150" s="1" t="str">
        <f t="shared" si="23"/>
        <v/>
      </c>
    </row>
    <row r="151" spans="1:63" s="44" customFormat="1" ht="15.6" x14ac:dyDescent="0.3">
      <c r="A151" s="171"/>
      <c r="B151" s="172" t="str">
        <f>IF('Cow Record'!A151="","",'Cow Record'!A151)</f>
        <v/>
      </c>
      <c r="C151" s="174" t="str">
        <f>IF('Cow Record'!B151="","",'Cow Record'!B151)</f>
        <v/>
      </c>
      <c r="D151" s="312" t="str">
        <f>IF('Cow Record'!D151="","",'Cow Record'!D151)</f>
        <v/>
      </c>
      <c r="E151" s="312"/>
      <c r="F151" s="171"/>
      <c r="G151" s="191" t="str">
        <f>IF('Cow Record'!G151="","",'Cow Record'!G151)</f>
        <v/>
      </c>
      <c r="H151" s="172"/>
      <c r="I151" s="172"/>
      <c r="J151" s="172"/>
      <c r="K151" s="175"/>
      <c r="L151" s="215">
        <v>50</v>
      </c>
      <c r="M151" s="174" t="str">
        <f t="shared" si="26"/>
        <v/>
      </c>
      <c r="N151" s="171"/>
      <c r="O151" s="175"/>
      <c r="P151" s="242" t="str">
        <f t="shared" si="28"/>
        <v/>
      </c>
      <c r="Q151" s="242" t="str">
        <f t="shared" si="29"/>
        <v/>
      </c>
      <c r="R151" s="192" t="str">
        <f t="shared" si="30"/>
        <v/>
      </c>
      <c r="S151" s="193" t="str">
        <f t="shared" si="27"/>
        <v/>
      </c>
      <c r="T151" s="250"/>
      <c r="U151" s="250"/>
      <c r="V151" s="250"/>
      <c r="W151" s="250"/>
      <c r="X151" s="250"/>
      <c r="Y151" s="250"/>
      <c r="Z151" s="245"/>
      <c r="AC151" s="44" t="s">
        <v>68</v>
      </c>
      <c r="AD151" s="47">
        <f t="shared" si="31"/>
        <v>0</v>
      </c>
      <c r="AH151" s="44" t="s">
        <v>213</v>
      </c>
      <c r="AK151" s="227" t="str">
        <f t="shared" si="24"/>
        <v/>
      </c>
      <c r="AL151" s="227"/>
      <c r="AN151" s="47"/>
      <c r="AO151" s="47"/>
      <c r="AP151" s="47"/>
      <c r="AQ151" s="47"/>
      <c r="AR151" s="227" t="str">
        <f t="shared" si="25"/>
        <v/>
      </c>
      <c r="AS151" s="48"/>
      <c r="AT151" s="47"/>
      <c r="AU151" s="47"/>
      <c r="AV151" s="47"/>
      <c r="AW151" s="47"/>
      <c r="AX151" s="47"/>
      <c r="AZ151" s="47" t="str">
        <f t="shared" si="22"/>
        <v/>
      </c>
      <c r="BA151" s="47"/>
      <c r="BB151" s="47"/>
      <c r="BC151" s="47"/>
      <c r="BD151" s="47"/>
      <c r="BE151" s="47"/>
      <c r="BF151" s="47"/>
      <c r="BG151" s="47"/>
      <c r="BH151" s="47" t="str">
        <f t="shared" si="23"/>
        <v/>
      </c>
      <c r="BI151" s="47"/>
      <c r="BJ151" s="47"/>
      <c r="BK151" s="47"/>
    </row>
    <row r="152" spans="1:63" ht="15.6" x14ac:dyDescent="0.25">
      <c r="A152" s="165"/>
      <c r="B152" s="197" t="str">
        <f>IF('Cow Record'!A152="","",'Cow Record'!A152)</f>
        <v/>
      </c>
      <c r="C152" s="198" t="str">
        <f>IF('Cow Record'!B152="","",'Cow Record'!B152)</f>
        <v/>
      </c>
      <c r="D152" s="313" t="str">
        <f>IF('Cow Record'!D152="","",'Cow Record'!D152)</f>
        <v/>
      </c>
      <c r="E152" s="313"/>
      <c r="F152" s="165"/>
      <c r="G152" s="201" t="str">
        <f>IF('Cow Record'!G152="","",'Cow Record'!G152)</f>
        <v/>
      </c>
      <c r="H152" s="166"/>
      <c r="I152" s="166"/>
      <c r="J152" s="166"/>
      <c r="K152" s="169"/>
      <c r="L152" s="214">
        <v>50</v>
      </c>
      <c r="M152" s="168" t="str">
        <f t="shared" si="26"/>
        <v/>
      </c>
      <c r="N152" s="165"/>
      <c r="O152" s="169"/>
      <c r="P152" s="189" t="str">
        <f t="shared" si="28"/>
        <v/>
      </c>
      <c r="Q152" s="189" t="str">
        <f t="shared" si="29"/>
        <v/>
      </c>
      <c r="R152" s="189" t="str">
        <f t="shared" si="30"/>
        <v/>
      </c>
      <c r="S152" s="190" t="str">
        <f t="shared" si="27"/>
        <v/>
      </c>
      <c r="T152" s="249"/>
      <c r="U152" s="249"/>
      <c r="V152" s="249"/>
      <c r="W152" s="249"/>
      <c r="X152" s="249"/>
      <c r="Y152" s="249"/>
      <c r="Z152" s="244"/>
      <c r="AC152" s="4" t="s">
        <v>196</v>
      </c>
      <c r="AD152" s="1">
        <f t="shared" si="31"/>
        <v>0</v>
      </c>
      <c r="AH152" t="s">
        <v>214</v>
      </c>
      <c r="AK152" s="225" t="str">
        <f t="shared" si="24"/>
        <v/>
      </c>
      <c r="AR152" s="225" t="str">
        <f t="shared" si="25"/>
        <v/>
      </c>
      <c r="AS152" s="228"/>
      <c r="AZ152" s="1" t="str">
        <f t="shared" si="22"/>
        <v/>
      </c>
      <c r="BH152" s="1" t="str">
        <f t="shared" si="23"/>
        <v/>
      </c>
    </row>
    <row r="153" spans="1:63" s="44" customFormat="1" ht="15.6" x14ac:dyDescent="0.3">
      <c r="A153" s="171"/>
      <c r="B153" s="172" t="str">
        <f>IF('Cow Record'!A153="","",'Cow Record'!A153)</f>
        <v/>
      </c>
      <c r="C153" s="174" t="str">
        <f>IF('Cow Record'!B153="","",'Cow Record'!B153)</f>
        <v/>
      </c>
      <c r="D153" s="312" t="str">
        <f>IF('Cow Record'!D153="","",'Cow Record'!D153)</f>
        <v/>
      </c>
      <c r="E153" s="312"/>
      <c r="F153" s="171"/>
      <c r="G153" s="191" t="str">
        <f>IF('Cow Record'!G153="","",'Cow Record'!G153)</f>
        <v/>
      </c>
      <c r="H153" s="172"/>
      <c r="I153" s="172"/>
      <c r="J153" s="172"/>
      <c r="K153" s="175"/>
      <c r="L153" s="215">
        <v>50</v>
      </c>
      <c r="M153" s="174" t="str">
        <f t="shared" si="26"/>
        <v/>
      </c>
      <c r="N153" s="171"/>
      <c r="O153" s="175"/>
      <c r="P153" s="242" t="str">
        <f t="shared" si="28"/>
        <v/>
      </c>
      <c r="Q153" s="242" t="str">
        <f t="shared" si="29"/>
        <v/>
      </c>
      <c r="R153" s="192" t="str">
        <f t="shared" si="30"/>
        <v/>
      </c>
      <c r="S153" s="193" t="str">
        <f t="shared" si="27"/>
        <v/>
      </c>
      <c r="T153" s="250"/>
      <c r="U153" s="250"/>
      <c r="V153" s="250"/>
      <c r="W153" s="250"/>
      <c r="X153" s="250"/>
      <c r="Y153" s="250"/>
      <c r="Z153" s="245"/>
      <c r="AC153" s="44" t="s">
        <v>197</v>
      </c>
      <c r="AD153" s="47">
        <f t="shared" si="31"/>
        <v>0</v>
      </c>
      <c r="AH153" s="44" t="s">
        <v>215</v>
      </c>
      <c r="AK153" s="227" t="str">
        <f t="shared" si="24"/>
        <v/>
      </c>
      <c r="AL153" s="227"/>
      <c r="AN153" s="47"/>
      <c r="AO153" s="47"/>
      <c r="AP153" s="47"/>
      <c r="AQ153" s="47"/>
      <c r="AR153" s="227" t="str">
        <f t="shared" si="25"/>
        <v/>
      </c>
      <c r="AS153" s="48"/>
      <c r="AT153" s="47"/>
      <c r="AU153" s="47"/>
      <c r="AV153" s="47"/>
      <c r="AW153" s="47"/>
      <c r="AX153" s="47"/>
      <c r="AZ153" s="47" t="str">
        <f t="shared" si="22"/>
        <v/>
      </c>
      <c r="BA153" s="47"/>
      <c r="BB153" s="47"/>
      <c r="BC153" s="47"/>
      <c r="BD153" s="47"/>
      <c r="BE153" s="47"/>
      <c r="BF153" s="47"/>
      <c r="BG153" s="47"/>
      <c r="BH153" s="47" t="str">
        <f t="shared" si="23"/>
        <v/>
      </c>
      <c r="BI153" s="47"/>
      <c r="BJ153" s="47"/>
      <c r="BK153" s="47"/>
    </row>
    <row r="154" spans="1:63" ht="15.6" x14ac:dyDescent="0.25">
      <c r="A154" s="165"/>
      <c r="B154" s="197" t="str">
        <f>IF('Cow Record'!A154="","",'Cow Record'!A154)</f>
        <v/>
      </c>
      <c r="C154" s="198" t="str">
        <f>IF('Cow Record'!B154="","",'Cow Record'!B154)</f>
        <v/>
      </c>
      <c r="D154" s="313" t="str">
        <f>IF('Cow Record'!D154="","",'Cow Record'!D154)</f>
        <v/>
      </c>
      <c r="E154" s="313"/>
      <c r="F154" s="165"/>
      <c r="G154" s="201" t="str">
        <f>IF('Cow Record'!G154="","",'Cow Record'!G154)</f>
        <v/>
      </c>
      <c r="H154" s="166"/>
      <c r="I154" s="166"/>
      <c r="J154" s="166"/>
      <c r="K154" s="169"/>
      <c r="L154" s="214">
        <v>50</v>
      </c>
      <c r="M154" s="168" t="str">
        <f t="shared" si="26"/>
        <v/>
      </c>
      <c r="N154" s="165"/>
      <c r="O154" s="169"/>
      <c r="P154" s="189" t="str">
        <f t="shared" si="28"/>
        <v/>
      </c>
      <c r="Q154" s="189" t="str">
        <f t="shared" si="29"/>
        <v/>
      </c>
      <c r="R154" s="189" t="str">
        <f t="shared" si="30"/>
        <v/>
      </c>
      <c r="S154" s="190" t="str">
        <f t="shared" si="27"/>
        <v/>
      </c>
      <c r="T154" s="249"/>
      <c r="U154" s="249"/>
      <c r="V154" s="249"/>
      <c r="W154" s="249"/>
      <c r="X154" s="249"/>
      <c r="Y154" s="249"/>
      <c r="Z154" s="244"/>
      <c r="AC154" s="4" t="s">
        <v>70</v>
      </c>
      <c r="AD154" s="1">
        <f t="shared" si="31"/>
        <v>0</v>
      </c>
      <c r="AH154" t="s">
        <v>216</v>
      </c>
      <c r="AK154" s="225" t="str">
        <f t="shared" si="24"/>
        <v/>
      </c>
      <c r="AR154" s="225" t="str">
        <f t="shared" si="25"/>
        <v/>
      </c>
      <c r="AS154" s="228"/>
      <c r="AZ154" s="1" t="str">
        <f t="shared" si="22"/>
        <v/>
      </c>
      <c r="BH154" s="1" t="str">
        <f t="shared" si="23"/>
        <v/>
      </c>
    </row>
    <row r="155" spans="1:63" s="44" customFormat="1" ht="15.6" x14ac:dyDescent="0.3">
      <c r="A155" s="171"/>
      <c r="B155" s="172" t="str">
        <f>IF('Cow Record'!A155="","",'Cow Record'!A155)</f>
        <v/>
      </c>
      <c r="C155" s="174" t="str">
        <f>IF('Cow Record'!B155="","",'Cow Record'!B155)</f>
        <v/>
      </c>
      <c r="D155" s="312" t="str">
        <f>IF('Cow Record'!D155="","",'Cow Record'!D155)</f>
        <v/>
      </c>
      <c r="E155" s="312"/>
      <c r="F155" s="171"/>
      <c r="G155" s="191" t="str">
        <f>IF('Cow Record'!G155="","",'Cow Record'!G155)</f>
        <v/>
      </c>
      <c r="H155" s="172"/>
      <c r="I155" s="172"/>
      <c r="J155" s="172"/>
      <c r="K155" s="175"/>
      <c r="L155" s="215">
        <v>50</v>
      </c>
      <c r="M155" s="174" t="str">
        <f t="shared" si="26"/>
        <v/>
      </c>
      <c r="N155" s="171"/>
      <c r="O155" s="175"/>
      <c r="P155" s="242" t="str">
        <f t="shared" si="28"/>
        <v/>
      </c>
      <c r="Q155" s="242" t="str">
        <f t="shared" si="29"/>
        <v/>
      </c>
      <c r="R155" s="192" t="str">
        <f t="shared" si="30"/>
        <v/>
      </c>
      <c r="S155" s="193" t="str">
        <f t="shared" si="27"/>
        <v/>
      </c>
      <c r="T155" s="250"/>
      <c r="U155" s="250"/>
      <c r="V155" s="250"/>
      <c r="W155" s="250"/>
      <c r="X155" s="250"/>
      <c r="Y155" s="250"/>
      <c r="Z155" s="245"/>
      <c r="AC155" s="44" t="s">
        <v>198</v>
      </c>
      <c r="AD155" s="47">
        <f t="shared" si="31"/>
        <v>0</v>
      </c>
      <c r="AH155" s="44" t="s">
        <v>217</v>
      </c>
      <c r="AK155" s="227" t="str">
        <f t="shared" si="24"/>
        <v/>
      </c>
      <c r="AL155" s="227"/>
      <c r="AN155" s="47"/>
      <c r="AO155" s="47"/>
      <c r="AP155" s="47"/>
      <c r="AQ155" s="47"/>
      <c r="AR155" s="227" t="str">
        <f t="shared" si="25"/>
        <v/>
      </c>
      <c r="AS155" s="48"/>
      <c r="AT155" s="47"/>
      <c r="AU155" s="47"/>
      <c r="AV155" s="47"/>
      <c r="AW155" s="47"/>
      <c r="AX155" s="47"/>
      <c r="AZ155" s="47" t="str">
        <f t="shared" si="22"/>
        <v/>
      </c>
      <c r="BA155" s="47"/>
      <c r="BB155" s="47"/>
      <c r="BC155" s="47"/>
      <c r="BD155" s="47"/>
      <c r="BE155" s="47"/>
      <c r="BF155" s="47"/>
      <c r="BG155" s="47"/>
      <c r="BH155" s="47" t="str">
        <f t="shared" si="23"/>
        <v/>
      </c>
      <c r="BI155" s="47"/>
      <c r="BJ155" s="47"/>
      <c r="BK155" s="47"/>
    </row>
    <row r="156" spans="1:63" ht="15.6" x14ac:dyDescent="0.25">
      <c r="A156" s="165"/>
      <c r="B156" s="197" t="str">
        <f>IF('Cow Record'!A156="","",'Cow Record'!A156)</f>
        <v/>
      </c>
      <c r="C156" s="198" t="str">
        <f>IF('Cow Record'!B156="","",'Cow Record'!B156)</f>
        <v/>
      </c>
      <c r="D156" s="313" t="str">
        <f>IF('Cow Record'!D156="","",'Cow Record'!D156)</f>
        <v/>
      </c>
      <c r="E156" s="313"/>
      <c r="F156" s="165"/>
      <c r="G156" s="201" t="str">
        <f>IF('Cow Record'!G156="","",'Cow Record'!G156)</f>
        <v/>
      </c>
      <c r="H156" s="166"/>
      <c r="I156" s="166"/>
      <c r="J156" s="166"/>
      <c r="K156" s="169"/>
      <c r="L156" s="214">
        <v>50</v>
      </c>
      <c r="M156" s="168" t="str">
        <f t="shared" si="26"/>
        <v/>
      </c>
      <c r="N156" s="165"/>
      <c r="O156" s="169"/>
      <c r="P156" s="189" t="str">
        <f t="shared" si="28"/>
        <v/>
      </c>
      <c r="Q156" s="189" t="str">
        <f t="shared" si="29"/>
        <v/>
      </c>
      <c r="R156" s="189" t="str">
        <f t="shared" si="30"/>
        <v/>
      </c>
      <c r="S156" s="190" t="str">
        <f t="shared" si="27"/>
        <v/>
      </c>
      <c r="T156" s="249"/>
      <c r="U156" s="249"/>
      <c r="V156" s="249"/>
      <c r="W156" s="249"/>
      <c r="X156" s="249"/>
      <c r="Y156" s="249"/>
      <c r="Z156" s="244"/>
      <c r="AC156" s="4" t="s">
        <v>199</v>
      </c>
      <c r="AD156" s="1">
        <f t="shared" si="31"/>
        <v>0</v>
      </c>
      <c r="AH156" t="s">
        <v>218</v>
      </c>
      <c r="AK156" s="225" t="str">
        <f t="shared" si="24"/>
        <v/>
      </c>
      <c r="AR156" s="225" t="str">
        <f t="shared" si="25"/>
        <v/>
      </c>
      <c r="AS156" s="228"/>
      <c r="AZ156" s="1" t="str">
        <f t="shared" si="22"/>
        <v/>
      </c>
      <c r="BH156" s="1" t="str">
        <f t="shared" si="23"/>
        <v/>
      </c>
    </row>
    <row r="157" spans="1:63" s="44" customFormat="1" ht="15.6" x14ac:dyDescent="0.3">
      <c r="A157" s="171"/>
      <c r="B157" s="172" t="str">
        <f>IF('Cow Record'!A157="","",'Cow Record'!A157)</f>
        <v/>
      </c>
      <c r="C157" s="174" t="str">
        <f>IF('Cow Record'!B157="","",'Cow Record'!B157)</f>
        <v/>
      </c>
      <c r="D157" s="312" t="str">
        <f>IF('Cow Record'!D157="","",'Cow Record'!D157)</f>
        <v/>
      </c>
      <c r="E157" s="312"/>
      <c r="F157" s="171"/>
      <c r="G157" s="191" t="str">
        <f>IF('Cow Record'!G157="","",'Cow Record'!G157)</f>
        <v/>
      </c>
      <c r="H157" s="172"/>
      <c r="I157" s="172"/>
      <c r="J157" s="172"/>
      <c r="K157" s="175"/>
      <c r="L157" s="215">
        <v>50</v>
      </c>
      <c r="M157" s="174" t="str">
        <f t="shared" si="26"/>
        <v/>
      </c>
      <c r="N157" s="171"/>
      <c r="O157" s="175"/>
      <c r="P157" s="242" t="str">
        <f t="shared" si="28"/>
        <v/>
      </c>
      <c r="Q157" s="242" t="str">
        <f t="shared" si="29"/>
        <v/>
      </c>
      <c r="R157" s="192" t="str">
        <f t="shared" si="30"/>
        <v/>
      </c>
      <c r="S157" s="193" t="str">
        <f t="shared" si="27"/>
        <v/>
      </c>
      <c r="T157" s="250"/>
      <c r="U157" s="250"/>
      <c r="V157" s="250"/>
      <c r="W157" s="250"/>
      <c r="X157" s="250"/>
      <c r="Y157" s="250"/>
      <c r="Z157" s="245"/>
      <c r="AC157" s="44" t="s">
        <v>200</v>
      </c>
      <c r="AD157" s="47">
        <f t="shared" si="31"/>
        <v>0</v>
      </c>
      <c r="AH157" s="44" t="s">
        <v>80</v>
      </c>
      <c r="AK157" s="227" t="str">
        <f t="shared" si="24"/>
        <v/>
      </c>
      <c r="AL157" s="227"/>
      <c r="AN157" s="47"/>
      <c r="AO157" s="47"/>
      <c r="AP157" s="47"/>
      <c r="AQ157" s="47"/>
      <c r="AR157" s="227" t="str">
        <f t="shared" si="25"/>
        <v/>
      </c>
      <c r="AS157" s="48"/>
      <c r="AT157" s="47"/>
      <c r="AU157" s="47"/>
      <c r="AV157" s="47"/>
      <c r="AW157" s="47"/>
      <c r="AX157" s="47"/>
      <c r="AZ157" s="47" t="str">
        <f t="shared" si="22"/>
        <v/>
      </c>
      <c r="BA157" s="47"/>
      <c r="BB157" s="47"/>
      <c r="BC157" s="47"/>
      <c r="BD157" s="47"/>
      <c r="BE157" s="47"/>
      <c r="BF157" s="47"/>
      <c r="BG157" s="47"/>
      <c r="BH157" s="47" t="str">
        <f t="shared" si="23"/>
        <v/>
      </c>
      <c r="BI157" s="47"/>
      <c r="BJ157" s="47"/>
      <c r="BK157" s="47"/>
    </row>
    <row r="158" spans="1:63" ht="15.6" x14ac:dyDescent="0.25">
      <c r="A158" s="165"/>
      <c r="B158" s="197" t="str">
        <f>IF('Cow Record'!A158="","",'Cow Record'!A158)</f>
        <v/>
      </c>
      <c r="C158" s="198" t="str">
        <f>IF('Cow Record'!B158="","",'Cow Record'!B158)</f>
        <v/>
      </c>
      <c r="D158" s="313" t="str">
        <f>IF('Cow Record'!D158="","",'Cow Record'!D158)</f>
        <v/>
      </c>
      <c r="E158" s="313"/>
      <c r="F158" s="165"/>
      <c r="G158" s="201" t="str">
        <f>IF('Cow Record'!G158="","",'Cow Record'!G158)</f>
        <v/>
      </c>
      <c r="H158" s="166"/>
      <c r="I158" s="166"/>
      <c r="J158" s="166"/>
      <c r="K158" s="169"/>
      <c r="L158" s="214">
        <v>50</v>
      </c>
      <c r="M158" s="168" t="str">
        <f t="shared" si="26"/>
        <v/>
      </c>
      <c r="N158" s="165"/>
      <c r="O158" s="169"/>
      <c r="P158" s="189" t="str">
        <f t="shared" si="28"/>
        <v/>
      </c>
      <c r="Q158" s="189" t="str">
        <f t="shared" si="29"/>
        <v/>
      </c>
      <c r="R158" s="189" t="str">
        <f t="shared" si="30"/>
        <v/>
      </c>
      <c r="S158" s="190" t="str">
        <f t="shared" si="27"/>
        <v/>
      </c>
      <c r="T158" s="249"/>
      <c r="U158" s="249"/>
      <c r="V158" s="249"/>
      <c r="W158" s="249"/>
      <c r="X158" s="249"/>
      <c r="Y158" s="249"/>
      <c r="Z158" s="244"/>
      <c r="AC158" s="4" t="s">
        <v>201</v>
      </c>
      <c r="AD158" s="1">
        <f t="shared" si="31"/>
        <v>0</v>
      </c>
      <c r="AH158" t="s">
        <v>219</v>
      </c>
      <c r="AK158" s="225" t="str">
        <f t="shared" si="24"/>
        <v/>
      </c>
      <c r="AR158" s="225" t="str">
        <f t="shared" si="25"/>
        <v/>
      </c>
      <c r="AS158" s="228"/>
      <c r="AZ158" s="1" t="str">
        <f t="shared" si="22"/>
        <v/>
      </c>
      <c r="BH158" s="1" t="str">
        <f t="shared" si="23"/>
        <v/>
      </c>
    </row>
    <row r="159" spans="1:63" s="44" customFormat="1" ht="15.6" x14ac:dyDescent="0.3">
      <c r="A159" s="171"/>
      <c r="B159" s="172" t="str">
        <f>IF('Cow Record'!A159="","",'Cow Record'!A159)</f>
        <v/>
      </c>
      <c r="C159" s="174" t="str">
        <f>IF('Cow Record'!B159="","",'Cow Record'!B159)</f>
        <v/>
      </c>
      <c r="D159" s="312" t="str">
        <f>IF('Cow Record'!D159="","",'Cow Record'!D159)</f>
        <v/>
      </c>
      <c r="E159" s="312"/>
      <c r="F159" s="171"/>
      <c r="G159" s="191" t="str">
        <f>IF('Cow Record'!G159="","",'Cow Record'!G159)</f>
        <v/>
      </c>
      <c r="H159" s="172"/>
      <c r="I159" s="172"/>
      <c r="J159" s="172"/>
      <c r="K159" s="175"/>
      <c r="L159" s="215">
        <v>50</v>
      </c>
      <c r="M159" s="174" t="str">
        <f t="shared" si="26"/>
        <v/>
      </c>
      <c r="N159" s="171"/>
      <c r="O159" s="175"/>
      <c r="P159" s="242" t="str">
        <f t="shared" si="28"/>
        <v/>
      </c>
      <c r="Q159" s="242" t="str">
        <f t="shared" si="29"/>
        <v/>
      </c>
      <c r="R159" s="192" t="str">
        <f t="shared" si="30"/>
        <v/>
      </c>
      <c r="S159" s="193" t="str">
        <f t="shared" si="27"/>
        <v/>
      </c>
      <c r="T159" s="250"/>
      <c r="U159" s="250"/>
      <c r="V159" s="250"/>
      <c r="W159" s="250"/>
      <c r="X159" s="250"/>
      <c r="Y159" s="250"/>
      <c r="Z159" s="245"/>
      <c r="AC159" s="44" t="s">
        <v>202</v>
      </c>
      <c r="AD159" s="47">
        <f t="shared" si="31"/>
        <v>0</v>
      </c>
      <c r="AH159" s="44" t="s">
        <v>220</v>
      </c>
      <c r="AK159" s="227" t="str">
        <f t="shared" si="24"/>
        <v/>
      </c>
      <c r="AL159" s="227"/>
      <c r="AN159" s="47"/>
      <c r="AO159" s="47"/>
      <c r="AP159" s="47"/>
      <c r="AQ159" s="47"/>
      <c r="AR159" s="227" t="str">
        <f t="shared" si="25"/>
        <v/>
      </c>
      <c r="AS159" s="48"/>
      <c r="AT159" s="47"/>
      <c r="AU159" s="47"/>
      <c r="AV159" s="47"/>
      <c r="AW159" s="47"/>
      <c r="AX159" s="47"/>
      <c r="AZ159" s="47" t="str">
        <f t="shared" si="22"/>
        <v/>
      </c>
      <c r="BA159" s="47"/>
      <c r="BB159" s="47"/>
      <c r="BC159" s="47"/>
      <c r="BD159" s="47"/>
      <c r="BE159" s="47"/>
      <c r="BF159" s="47"/>
      <c r="BG159" s="47"/>
      <c r="BH159" s="47" t="str">
        <f t="shared" si="23"/>
        <v/>
      </c>
      <c r="BI159" s="47"/>
      <c r="BJ159" s="47"/>
      <c r="BK159" s="47"/>
    </row>
    <row r="160" spans="1:63" ht="15.6" x14ac:dyDescent="0.25">
      <c r="A160" s="165"/>
      <c r="B160" s="197" t="str">
        <f>IF('Cow Record'!A160="","",'Cow Record'!A160)</f>
        <v/>
      </c>
      <c r="C160" s="198" t="str">
        <f>IF('Cow Record'!B160="","",'Cow Record'!B160)</f>
        <v/>
      </c>
      <c r="D160" s="313" t="str">
        <f>IF('Cow Record'!D160="","",'Cow Record'!D160)</f>
        <v/>
      </c>
      <c r="E160" s="313"/>
      <c r="F160" s="165"/>
      <c r="G160" s="201" t="str">
        <f>IF('Cow Record'!G160="","",'Cow Record'!G160)</f>
        <v/>
      </c>
      <c r="H160" s="166"/>
      <c r="I160" s="166"/>
      <c r="J160" s="166"/>
      <c r="K160" s="169"/>
      <c r="L160" s="214">
        <v>50</v>
      </c>
      <c r="M160" s="168" t="str">
        <f t="shared" si="26"/>
        <v/>
      </c>
      <c r="N160" s="165"/>
      <c r="O160" s="169"/>
      <c r="P160" s="189" t="str">
        <f t="shared" si="28"/>
        <v/>
      </c>
      <c r="Q160" s="189" t="str">
        <f t="shared" si="29"/>
        <v/>
      </c>
      <c r="R160" s="189" t="str">
        <f t="shared" si="30"/>
        <v/>
      </c>
      <c r="S160" s="190" t="str">
        <f t="shared" si="27"/>
        <v/>
      </c>
      <c r="T160" s="249"/>
      <c r="U160" s="249"/>
      <c r="V160" s="249"/>
      <c r="W160" s="249"/>
      <c r="X160" s="249"/>
      <c r="Y160" s="249"/>
      <c r="Z160" s="244"/>
      <c r="AC160" s="4" t="s">
        <v>203</v>
      </c>
      <c r="AD160" s="1">
        <f t="shared" si="31"/>
        <v>0</v>
      </c>
      <c r="AH160" t="s">
        <v>82</v>
      </c>
      <c r="AK160" s="225" t="str">
        <f t="shared" si="24"/>
        <v/>
      </c>
      <c r="AR160" s="225" t="str">
        <f t="shared" si="25"/>
        <v/>
      </c>
      <c r="AS160" s="228"/>
      <c r="AZ160" s="1" t="str">
        <f t="shared" si="22"/>
        <v/>
      </c>
      <c r="BH160" s="1" t="str">
        <f t="shared" si="23"/>
        <v/>
      </c>
    </row>
    <row r="161" spans="1:63" s="44" customFormat="1" ht="15.6" x14ac:dyDescent="0.3">
      <c r="A161" s="171"/>
      <c r="B161" s="172" t="str">
        <f>IF('Cow Record'!A161="","",'Cow Record'!A161)</f>
        <v/>
      </c>
      <c r="C161" s="174" t="str">
        <f>IF('Cow Record'!B161="","",'Cow Record'!B161)</f>
        <v/>
      </c>
      <c r="D161" s="312" t="str">
        <f>IF('Cow Record'!D161="","",'Cow Record'!D161)</f>
        <v/>
      </c>
      <c r="E161" s="312"/>
      <c r="F161" s="171"/>
      <c r="G161" s="191" t="str">
        <f>IF('Cow Record'!G161="","",'Cow Record'!G161)</f>
        <v/>
      </c>
      <c r="H161" s="172"/>
      <c r="I161" s="172"/>
      <c r="J161" s="172"/>
      <c r="K161" s="175"/>
      <c r="L161" s="215">
        <v>50</v>
      </c>
      <c r="M161" s="174" t="str">
        <f t="shared" si="26"/>
        <v/>
      </c>
      <c r="N161" s="171"/>
      <c r="O161" s="175"/>
      <c r="P161" s="242" t="str">
        <f t="shared" si="28"/>
        <v/>
      </c>
      <c r="Q161" s="242" t="str">
        <f t="shared" si="29"/>
        <v/>
      </c>
      <c r="R161" s="192" t="str">
        <f t="shared" si="30"/>
        <v/>
      </c>
      <c r="S161" s="193" t="str">
        <f t="shared" si="27"/>
        <v/>
      </c>
      <c r="T161" s="250"/>
      <c r="U161" s="250"/>
      <c r="V161" s="250"/>
      <c r="W161" s="250"/>
      <c r="X161" s="250"/>
      <c r="Y161" s="250"/>
      <c r="Z161" s="245"/>
      <c r="AC161" s="44" t="s">
        <v>204</v>
      </c>
      <c r="AD161" s="47">
        <f t="shared" si="31"/>
        <v>0</v>
      </c>
      <c r="AH161" s="44" t="s">
        <v>221</v>
      </c>
      <c r="AK161" s="227" t="str">
        <f t="shared" si="24"/>
        <v/>
      </c>
      <c r="AL161" s="227"/>
      <c r="AN161" s="47"/>
      <c r="AO161" s="47"/>
      <c r="AP161" s="47"/>
      <c r="AQ161" s="47"/>
      <c r="AR161" s="227" t="str">
        <f t="shared" si="25"/>
        <v/>
      </c>
      <c r="AS161" s="48"/>
      <c r="AT161" s="47"/>
      <c r="AU161" s="47"/>
      <c r="AV161" s="47"/>
      <c r="AW161" s="47"/>
      <c r="AX161" s="47"/>
      <c r="AZ161" s="47" t="str">
        <f t="shared" si="22"/>
        <v/>
      </c>
      <c r="BA161" s="47"/>
      <c r="BB161" s="47"/>
      <c r="BC161" s="47"/>
      <c r="BD161" s="47"/>
      <c r="BE161" s="47"/>
      <c r="BF161" s="47"/>
      <c r="BG161" s="47"/>
      <c r="BH161" s="47" t="str">
        <f t="shared" si="23"/>
        <v/>
      </c>
      <c r="BI161" s="47"/>
      <c r="BJ161" s="47"/>
      <c r="BK161" s="47"/>
    </row>
    <row r="162" spans="1:63" ht="15.6" x14ac:dyDescent="0.25">
      <c r="A162" s="165"/>
      <c r="B162" s="197" t="str">
        <f>IF('Cow Record'!A162="","",'Cow Record'!A162)</f>
        <v/>
      </c>
      <c r="C162" s="198" t="str">
        <f>IF('Cow Record'!B162="","",'Cow Record'!B162)</f>
        <v/>
      </c>
      <c r="D162" s="313" t="str">
        <f>IF('Cow Record'!D162="","",'Cow Record'!D162)</f>
        <v/>
      </c>
      <c r="E162" s="313"/>
      <c r="F162" s="165"/>
      <c r="G162" s="201" t="str">
        <f>IF('Cow Record'!G162="","",'Cow Record'!G162)</f>
        <v/>
      </c>
      <c r="H162" s="166"/>
      <c r="I162" s="166"/>
      <c r="J162" s="166"/>
      <c r="K162" s="169"/>
      <c r="L162" s="214">
        <v>50</v>
      </c>
      <c r="M162" s="168" t="str">
        <f t="shared" si="26"/>
        <v/>
      </c>
      <c r="N162" s="165"/>
      <c r="O162" s="169"/>
      <c r="P162" s="189" t="str">
        <f t="shared" si="28"/>
        <v/>
      </c>
      <c r="Q162" s="189" t="str">
        <f t="shared" si="29"/>
        <v/>
      </c>
      <c r="R162" s="189" t="str">
        <f t="shared" si="30"/>
        <v/>
      </c>
      <c r="S162" s="190" t="str">
        <f t="shared" si="27"/>
        <v/>
      </c>
      <c r="T162" s="249"/>
      <c r="U162" s="249"/>
      <c r="V162" s="249"/>
      <c r="W162" s="249"/>
      <c r="X162" s="249"/>
      <c r="Y162" s="249"/>
      <c r="Z162" s="244"/>
      <c r="AC162" t="s">
        <v>205</v>
      </c>
      <c r="AD162" s="1">
        <f t="shared" si="31"/>
        <v>0</v>
      </c>
      <c r="AH162" t="s">
        <v>222</v>
      </c>
      <c r="AK162" s="225" t="str">
        <f t="shared" si="24"/>
        <v/>
      </c>
      <c r="AR162" s="225" t="str">
        <f t="shared" si="25"/>
        <v/>
      </c>
      <c r="AS162" s="228"/>
      <c r="AZ162" s="1" t="str">
        <f t="shared" si="22"/>
        <v/>
      </c>
      <c r="BH162" s="1" t="str">
        <f t="shared" si="23"/>
        <v/>
      </c>
    </row>
    <row r="163" spans="1:63" s="44" customFormat="1" ht="15" customHeight="1" x14ac:dyDescent="0.3">
      <c r="A163" s="171"/>
      <c r="B163" s="172" t="str">
        <f>IF('Cow Record'!A163="","",'Cow Record'!A163)</f>
        <v/>
      </c>
      <c r="C163" s="174" t="str">
        <f>IF('Cow Record'!B163="","",'Cow Record'!B163)</f>
        <v/>
      </c>
      <c r="D163" s="312" t="str">
        <f>IF('Cow Record'!D163="","",'Cow Record'!D163)</f>
        <v/>
      </c>
      <c r="E163" s="312"/>
      <c r="F163" s="171"/>
      <c r="G163" s="191" t="str">
        <f>IF('Cow Record'!G163="","",'Cow Record'!G163)</f>
        <v/>
      </c>
      <c r="H163" s="172"/>
      <c r="I163" s="172"/>
      <c r="J163" s="172"/>
      <c r="K163" s="175"/>
      <c r="L163" s="215">
        <v>50</v>
      </c>
      <c r="M163" s="174" t="str">
        <f t="shared" si="26"/>
        <v/>
      </c>
      <c r="N163" s="171"/>
      <c r="O163" s="175"/>
      <c r="P163" s="242" t="str">
        <f t="shared" si="28"/>
        <v/>
      </c>
      <c r="Q163" s="242" t="str">
        <f t="shared" si="29"/>
        <v/>
      </c>
      <c r="R163" s="192" t="str">
        <f t="shared" si="30"/>
        <v/>
      </c>
      <c r="S163" s="193" t="str">
        <f t="shared" si="27"/>
        <v/>
      </c>
      <c r="T163" s="250"/>
      <c r="U163" s="250"/>
      <c r="V163" s="250"/>
      <c r="W163" s="250"/>
      <c r="X163" s="250"/>
      <c r="Y163" s="250"/>
      <c r="Z163" s="245"/>
      <c r="AC163" s="44" t="s">
        <v>206</v>
      </c>
      <c r="AD163" s="47">
        <f t="shared" si="31"/>
        <v>0</v>
      </c>
      <c r="AH163" s="44" t="s">
        <v>84</v>
      </c>
      <c r="AK163" s="227" t="str">
        <f t="shared" si="24"/>
        <v/>
      </c>
      <c r="AL163" s="227"/>
      <c r="AN163" s="47"/>
      <c r="AO163" s="47"/>
      <c r="AP163" s="47"/>
      <c r="AQ163" s="47"/>
      <c r="AR163" s="227" t="str">
        <f t="shared" si="25"/>
        <v/>
      </c>
      <c r="AS163" s="48"/>
      <c r="AT163" s="47"/>
      <c r="AU163" s="47"/>
      <c r="AV163" s="47"/>
      <c r="AW163" s="47"/>
      <c r="AX163" s="47"/>
      <c r="AZ163" s="47" t="str">
        <f t="shared" si="22"/>
        <v/>
      </c>
      <c r="BA163" s="47"/>
      <c r="BB163" s="47"/>
      <c r="BC163" s="47"/>
      <c r="BD163" s="47"/>
      <c r="BE163" s="47"/>
      <c r="BF163" s="47"/>
      <c r="BG163" s="47"/>
      <c r="BH163" s="47" t="str">
        <f t="shared" si="23"/>
        <v/>
      </c>
      <c r="BI163" s="47"/>
      <c r="BJ163" s="47"/>
      <c r="BK163" s="47"/>
    </row>
    <row r="164" spans="1:63" ht="15.6" x14ac:dyDescent="0.25">
      <c r="A164" s="165"/>
      <c r="B164" s="197" t="str">
        <f>IF('Cow Record'!A164="","",'Cow Record'!A164)</f>
        <v/>
      </c>
      <c r="C164" s="198" t="str">
        <f>IF('Cow Record'!B164="","",'Cow Record'!B164)</f>
        <v/>
      </c>
      <c r="D164" s="313" t="str">
        <f>IF('Cow Record'!D164="","",'Cow Record'!D164)</f>
        <v/>
      </c>
      <c r="E164" s="313"/>
      <c r="F164" s="165"/>
      <c r="G164" s="201" t="str">
        <f>IF('Cow Record'!G164="","",'Cow Record'!G164)</f>
        <v/>
      </c>
      <c r="H164" s="166"/>
      <c r="I164" s="166"/>
      <c r="J164" s="166"/>
      <c r="K164" s="169"/>
      <c r="L164" s="214">
        <v>50</v>
      </c>
      <c r="M164" s="168" t="str">
        <f t="shared" si="26"/>
        <v/>
      </c>
      <c r="N164" s="165"/>
      <c r="O164" s="169"/>
      <c r="P164" s="189" t="str">
        <f t="shared" si="28"/>
        <v/>
      </c>
      <c r="Q164" s="189" t="str">
        <f t="shared" si="29"/>
        <v/>
      </c>
      <c r="R164" s="189" t="str">
        <f t="shared" si="30"/>
        <v/>
      </c>
      <c r="S164" s="190" t="str">
        <f t="shared" si="27"/>
        <v/>
      </c>
      <c r="T164" s="249"/>
      <c r="U164" s="249"/>
      <c r="V164" s="249"/>
      <c r="W164" s="249"/>
      <c r="X164" s="249"/>
      <c r="Y164" s="249"/>
      <c r="Z164" s="244"/>
      <c r="AC164" s="4" t="s">
        <v>207</v>
      </c>
      <c r="AD164" s="1">
        <f t="shared" si="31"/>
        <v>0</v>
      </c>
      <c r="AH164" t="s">
        <v>223</v>
      </c>
      <c r="AK164" s="225" t="str">
        <f t="shared" si="24"/>
        <v/>
      </c>
      <c r="AR164" s="225" t="str">
        <f t="shared" si="25"/>
        <v/>
      </c>
      <c r="AS164" s="228"/>
      <c r="AZ164" s="1" t="str">
        <f t="shared" si="22"/>
        <v/>
      </c>
      <c r="BH164" s="1" t="str">
        <f t="shared" si="23"/>
        <v/>
      </c>
    </row>
    <row r="165" spans="1:63" s="44" customFormat="1" ht="15.6" x14ac:dyDescent="0.3">
      <c r="A165" s="171"/>
      <c r="B165" s="172" t="str">
        <f>IF('Cow Record'!A165="","",'Cow Record'!A165)</f>
        <v/>
      </c>
      <c r="C165" s="174" t="str">
        <f>IF('Cow Record'!B165="","",'Cow Record'!B165)</f>
        <v/>
      </c>
      <c r="D165" s="312" t="str">
        <f>IF('Cow Record'!D165="","",'Cow Record'!D165)</f>
        <v/>
      </c>
      <c r="E165" s="312"/>
      <c r="F165" s="171"/>
      <c r="G165" s="191" t="str">
        <f>IF('Cow Record'!G165="","",'Cow Record'!G165)</f>
        <v/>
      </c>
      <c r="H165" s="172"/>
      <c r="I165" s="172"/>
      <c r="J165" s="172"/>
      <c r="K165" s="175"/>
      <c r="L165" s="215">
        <v>50</v>
      </c>
      <c r="M165" s="174" t="str">
        <f t="shared" si="26"/>
        <v/>
      </c>
      <c r="N165" s="171"/>
      <c r="O165" s="175"/>
      <c r="P165" s="242" t="str">
        <f t="shared" si="28"/>
        <v/>
      </c>
      <c r="Q165" s="242" t="str">
        <f t="shared" si="29"/>
        <v/>
      </c>
      <c r="R165" s="192" t="str">
        <f t="shared" si="30"/>
        <v/>
      </c>
      <c r="S165" s="193" t="str">
        <f t="shared" si="27"/>
        <v/>
      </c>
      <c r="T165" s="250"/>
      <c r="U165" s="250"/>
      <c r="V165" s="250"/>
      <c r="W165" s="250"/>
      <c r="X165" s="250"/>
      <c r="Y165" s="250"/>
      <c r="Z165" s="245"/>
      <c r="AC165" s="44" t="s">
        <v>208</v>
      </c>
      <c r="AD165" s="47">
        <f t="shared" si="31"/>
        <v>0</v>
      </c>
      <c r="AH165" s="44" t="s">
        <v>224</v>
      </c>
      <c r="AK165" s="227" t="str">
        <f t="shared" si="24"/>
        <v/>
      </c>
      <c r="AL165" s="227"/>
      <c r="AN165" s="47"/>
      <c r="AO165" s="47"/>
      <c r="AP165" s="47"/>
      <c r="AQ165" s="47"/>
      <c r="AR165" s="227" t="str">
        <f t="shared" si="25"/>
        <v/>
      </c>
      <c r="AS165" s="48"/>
      <c r="AT165" s="47"/>
      <c r="AU165" s="47"/>
      <c r="AV165" s="47"/>
      <c r="AW165" s="47"/>
      <c r="AX165" s="47"/>
      <c r="AZ165" s="47" t="str">
        <f t="shared" si="22"/>
        <v/>
      </c>
      <c r="BA165" s="47"/>
      <c r="BB165" s="47"/>
      <c r="BC165" s="47"/>
      <c r="BD165" s="47"/>
      <c r="BE165" s="47"/>
      <c r="BF165" s="47"/>
      <c r="BG165" s="47"/>
      <c r="BH165" s="47" t="str">
        <f t="shared" si="23"/>
        <v/>
      </c>
      <c r="BI165" s="47"/>
      <c r="BJ165" s="47"/>
      <c r="BK165" s="47"/>
    </row>
    <row r="166" spans="1:63" ht="15.6" x14ac:dyDescent="0.25">
      <c r="A166" s="165"/>
      <c r="B166" s="197" t="str">
        <f>IF('Cow Record'!A166="","",'Cow Record'!A166)</f>
        <v/>
      </c>
      <c r="C166" s="198" t="str">
        <f>IF('Cow Record'!B166="","",'Cow Record'!B166)</f>
        <v/>
      </c>
      <c r="D166" s="313" t="str">
        <f>IF('Cow Record'!D166="","",'Cow Record'!D166)</f>
        <v/>
      </c>
      <c r="E166" s="313"/>
      <c r="F166" s="165"/>
      <c r="G166" s="201" t="str">
        <f>IF('Cow Record'!G166="","",'Cow Record'!G166)</f>
        <v/>
      </c>
      <c r="H166" s="166"/>
      <c r="I166" s="166"/>
      <c r="J166" s="166"/>
      <c r="K166" s="169"/>
      <c r="L166" s="214">
        <v>50</v>
      </c>
      <c r="M166" s="168" t="str">
        <f t="shared" si="26"/>
        <v/>
      </c>
      <c r="N166" s="165"/>
      <c r="O166" s="169"/>
      <c r="P166" s="189" t="str">
        <f t="shared" si="28"/>
        <v/>
      </c>
      <c r="Q166" s="189" t="str">
        <f t="shared" si="29"/>
        <v/>
      </c>
      <c r="R166" s="189" t="str">
        <f t="shared" si="30"/>
        <v/>
      </c>
      <c r="S166" s="190" t="str">
        <f t="shared" si="27"/>
        <v/>
      </c>
      <c r="T166" s="249"/>
      <c r="U166" s="249"/>
      <c r="V166" s="249"/>
      <c r="W166" s="249"/>
      <c r="X166" s="249"/>
      <c r="Y166" s="249"/>
      <c r="Z166" s="244"/>
      <c r="AC166" s="4" t="s">
        <v>209</v>
      </c>
      <c r="AD166" s="1">
        <f t="shared" si="31"/>
        <v>0</v>
      </c>
      <c r="AH166" t="s">
        <v>225</v>
      </c>
      <c r="AK166" s="225" t="str">
        <f t="shared" si="24"/>
        <v/>
      </c>
      <c r="AR166" s="225" t="str">
        <f t="shared" si="25"/>
        <v/>
      </c>
      <c r="AS166" s="228"/>
      <c r="AZ166" s="1" t="str">
        <f t="shared" si="22"/>
        <v/>
      </c>
      <c r="BH166" s="1" t="str">
        <f t="shared" si="23"/>
        <v/>
      </c>
    </row>
    <row r="167" spans="1:63" s="44" customFormat="1" ht="15.6" x14ac:dyDescent="0.3">
      <c r="A167" s="171"/>
      <c r="B167" s="172" t="str">
        <f>IF('Cow Record'!A167="","",'Cow Record'!A167)</f>
        <v/>
      </c>
      <c r="C167" s="174" t="str">
        <f>IF('Cow Record'!B167="","",'Cow Record'!B167)</f>
        <v/>
      </c>
      <c r="D167" s="312" t="str">
        <f>IF('Cow Record'!D167="","",'Cow Record'!D167)</f>
        <v/>
      </c>
      <c r="E167" s="312"/>
      <c r="F167" s="171"/>
      <c r="G167" s="191" t="str">
        <f>IF('Cow Record'!G167="","",'Cow Record'!G167)</f>
        <v/>
      </c>
      <c r="H167" s="172"/>
      <c r="I167" s="172"/>
      <c r="J167" s="172"/>
      <c r="K167" s="175"/>
      <c r="L167" s="215">
        <v>50</v>
      </c>
      <c r="M167" s="174" t="str">
        <f t="shared" si="26"/>
        <v/>
      </c>
      <c r="N167" s="171"/>
      <c r="O167" s="175"/>
      <c r="P167" s="242" t="str">
        <f t="shared" si="28"/>
        <v/>
      </c>
      <c r="Q167" s="242" t="str">
        <f t="shared" si="29"/>
        <v/>
      </c>
      <c r="R167" s="192" t="str">
        <f t="shared" si="30"/>
        <v/>
      </c>
      <c r="S167" s="193" t="str">
        <f t="shared" si="27"/>
        <v/>
      </c>
      <c r="T167" s="250"/>
      <c r="U167" s="250"/>
      <c r="V167" s="250"/>
      <c r="W167" s="250"/>
      <c r="X167" s="250"/>
      <c r="Y167" s="250"/>
      <c r="Z167" s="245"/>
      <c r="AC167" s="44" t="s">
        <v>210</v>
      </c>
      <c r="AD167" s="47">
        <f t="shared" si="31"/>
        <v>0</v>
      </c>
      <c r="AH167" s="44" t="s">
        <v>226</v>
      </c>
      <c r="AK167" s="227" t="str">
        <f t="shared" si="24"/>
        <v/>
      </c>
      <c r="AL167" s="227"/>
      <c r="AN167" s="47"/>
      <c r="AO167" s="47"/>
      <c r="AP167" s="47"/>
      <c r="AQ167" s="47"/>
      <c r="AR167" s="227" t="str">
        <f t="shared" si="25"/>
        <v/>
      </c>
      <c r="AS167" s="48"/>
      <c r="AT167" s="47"/>
      <c r="AU167" s="47"/>
      <c r="AV167" s="47"/>
      <c r="AW167" s="47"/>
      <c r="AX167" s="47"/>
      <c r="AZ167" s="47" t="str">
        <f t="shared" si="22"/>
        <v/>
      </c>
      <c r="BA167" s="47"/>
      <c r="BB167" s="47"/>
      <c r="BC167" s="47"/>
      <c r="BD167" s="47"/>
      <c r="BE167" s="47"/>
      <c r="BF167" s="47"/>
      <c r="BG167" s="47"/>
      <c r="BH167" s="47" t="str">
        <f t="shared" si="23"/>
        <v/>
      </c>
      <c r="BI167" s="47"/>
      <c r="BJ167" s="47"/>
      <c r="BK167" s="47"/>
    </row>
    <row r="168" spans="1:63" ht="15.6" x14ac:dyDescent="0.25">
      <c r="A168" s="165"/>
      <c r="B168" s="197" t="str">
        <f>IF('Cow Record'!A168="","",'Cow Record'!A168)</f>
        <v/>
      </c>
      <c r="C168" s="198" t="str">
        <f>IF('Cow Record'!B168="","",'Cow Record'!B168)</f>
        <v/>
      </c>
      <c r="D168" s="313" t="str">
        <f>IF('Cow Record'!D168="","",'Cow Record'!D168)</f>
        <v/>
      </c>
      <c r="E168" s="313"/>
      <c r="F168" s="165"/>
      <c r="G168" s="201" t="str">
        <f>IF('Cow Record'!G168="","",'Cow Record'!G168)</f>
        <v/>
      </c>
      <c r="H168" s="166"/>
      <c r="I168" s="166"/>
      <c r="J168" s="166"/>
      <c r="K168" s="169"/>
      <c r="L168" s="214">
        <v>50</v>
      </c>
      <c r="M168" s="168" t="str">
        <f t="shared" si="26"/>
        <v/>
      </c>
      <c r="N168" s="165"/>
      <c r="O168" s="169"/>
      <c r="P168" s="189" t="str">
        <f t="shared" si="28"/>
        <v/>
      </c>
      <c r="Q168" s="189" t="str">
        <f t="shared" si="29"/>
        <v/>
      </c>
      <c r="R168" s="189" t="str">
        <f t="shared" si="30"/>
        <v/>
      </c>
      <c r="S168" s="190" t="str">
        <f t="shared" si="27"/>
        <v/>
      </c>
      <c r="T168" s="249"/>
      <c r="U168" s="249"/>
      <c r="V168" s="249"/>
      <c r="W168" s="249"/>
      <c r="X168" s="249"/>
      <c r="Y168" s="249"/>
      <c r="Z168" s="244"/>
      <c r="AC168" s="4" t="s">
        <v>211</v>
      </c>
      <c r="AD168" s="1">
        <f t="shared" si="31"/>
        <v>0</v>
      </c>
      <c r="AH168" t="s">
        <v>227</v>
      </c>
      <c r="AK168" s="225" t="str">
        <f t="shared" si="24"/>
        <v/>
      </c>
      <c r="AR168" s="225" t="str">
        <f t="shared" si="25"/>
        <v/>
      </c>
      <c r="AS168" s="228"/>
      <c r="AZ168" s="1" t="str">
        <f t="shared" si="22"/>
        <v/>
      </c>
      <c r="BH168" s="1" t="str">
        <f t="shared" si="23"/>
        <v/>
      </c>
    </row>
    <row r="169" spans="1:63" s="44" customFormat="1" ht="15.6" x14ac:dyDescent="0.3">
      <c r="A169" s="171"/>
      <c r="B169" s="172" t="str">
        <f>IF('Cow Record'!A169="","",'Cow Record'!A169)</f>
        <v/>
      </c>
      <c r="C169" s="174" t="str">
        <f>IF('Cow Record'!B169="","",'Cow Record'!B169)</f>
        <v/>
      </c>
      <c r="D169" s="312" t="str">
        <f>IF('Cow Record'!D169="","",'Cow Record'!D169)</f>
        <v/>
      </c>
      <c r="E169" s="312"/>
      <c r="F169" s="171"/>
      <c r="G169" s="191" t="str">
        <f>IF('Cow Record'!G169="","",'Cow Record'!G169)</f>
        <v/>
      </c>
      <c r="H169" s="172"/>
      <c r="I169" s="172"/>
      <c r="J169" s="172"/>
      <c r="K169" s="175"/>
      <c r="L169" s="215">
        <v>50</v>
      </c>
      <c r="M169" s="174" t="str">
        <f t="shared" si="26"/>
        <v/>
      </c>
      <c r="N169" s="171"/>
      <c r="O169" s="175"/>
      <c r="P169" s="242" t="str">
        <f t="shared" si="28"/>
        <v/>
      </c>
      <c r="Q169" s="242" t="str">
        <f t="shared" si="29"/>
        <v/>
      </c>
      <c r="R169" s="192" t="str">
        <f t="shared" si="30"/>
        <v/>
      </c>
      <c r="S169" s="193" t="str">
        <f t="shared" si="27"/>
        <v/>
      </c>
      <c r="T169" s="250"/>
      <c r="U169" s="250"/>
      <c r="V169" s="250"/>
      <c r="W169" s="250"/>
      <c r="X169" s="250"/>
      <c r="Y169" s="250"/>
      <c r="Z169" s="245"/>
      <c r="AC169" s="44" t="s">
        <v>212</v>
      </c>
      <c r="AD169" s="47">
        <f t="shared" si="31"/>
        <v>0</v>
      </c>
      <c r="AH169" s="44" t="s">
        <v>228</v>
      </c>
      <c r="AK169" s="227" t="str">
        <f t="shared" si="24"/>
        <v/>
      </c>
      <c r="AL169" s="227"/>
      <c r="AN169" s="47"/>
      <c r="AO169" s="47"/>
      <c r="AP169" s="47"/>
      <c r="AQ169" s="47"/>
      <c r="AR169" s="227" t="str">
        <f t="shared" si="25"/>
        <v/>
      </c>
      <c r="AS169" s="48"/>
      <c r="AT169" s="47"/>
      <c r="AU169" s="47"/>
      <c r="AV169" s="47"/>
      <c r="AW169" s="47"/>
      <c r="AX169" s="47"/>
      <c r="AZ169" s="47" t="str">
        <f t="shared" si="22"/>
        <v/>
      </c>
      <c r="BA169" s="47"/>
      <c r="BB169" s="47"/>
      <c r="BC169" s="47"/>
      <c r="BD169" s="47"/>
      <c r="BE169" s="47"/>
      <c r="BF169" s="47"/>
      <c r="BG169" s="47"/>
      <c r="BH169" s="47" t="str">
        <f t="shared" si="23"/>
        <v/>
      </c>
      <c r="BI169" s="47"/>
      <c r="BJ169" s="47"/>
      <c r="BK169" s="47"/>
    </row>
    <row r="170" spans="1:63" ht="15.6" x14ac:dyDescent="0.25">
      <c r="A170" s="165"/>
      <c r="B170" s="197" t="str">
        <f>IF('Cow Record'!A170="","",'Cow Record'!A170)</f>
        <v/>
      </c>
      <c r="C170" s="198" t="str">
        <f>IF('Cow Record'!B170="","",'Cow Record'!B170)</f>
        <v/>
      </c>
      <c r="D170" s="313" t="str">
        <f>IF('Cow Record'!D170="","",'Cow Record'!D170)</f>
        <v/>
      </c>
      <c r="E170" s="313"/>
      <c r="F170" s="165"/>
      <c r="G170" s="201" t="str">
        <f>IF('Cow Record'!G170="","",'Cow Record'!G170)</f>
        <v/>
      </c>
      <c r="H170" s="166"/>
      <c r="I170" s="166"/>
      <c r="J170" s="166"/>
      <c r="K170" s="169"/>
      <c r="L170" s="214">
        <v>50</v>
      </c>
      <c r="M170" s="168" t="str">
        <f t="shared" si="26"/>
        <v/>
      </c>
      <c r="N170" s="165"/>
      <c r="O170" s="169"/>
      <c r="P170" s="189" t="str">
        <f t="shared" si="28"/>
        <v/>
      </c>
      <c r="Q170" s="189" t="str">
        <f t="shared" si="29"/>
        <v/>
      </c>
      <c r="R170" s="189" t="str">
        <f t="shared" si="30"/>
        <v/>
      </c>
      <c r="S170" s="190" t="str">
        <f t="shared" si="27"/>
        <v/>
      </c>
      <c r="T170" s="249"/>
      <c r="U170" s="249"/>
      <c r="V170" s="249"/>
      <c r="W170" s="249"/>
      <c r="X170" s="249"/>
      <c r="Y170" s="249"/>
      <c r="Z170" s="244"/>
      <c r="AC170" s="4" t="s">
        <v>213</v>
      </c>
      <c r="AD170" s="1">
        <f t="shared" si="31"/>
        <v>0</v>
      </c>
      <c r="AH170" t="s">
        <v>229</v>
      </c>
      <c r="AK170" s="225" t="str">
        <f t="shared" si="24"/>
        <v/>
      </c>
      <c r="AR170" s="225" t="str">
        <f t="shared" si="25"/>
        <v/>
      </c>
      <c r="AS170" s="228"/>
      <c r="AZ170" s="1" t="str">
        <f t="shared" si="22"/>
        <v/>
      </c>
      <c r="BH170" s="1" t="str">
        <f t="shared" si="23"/>
        <v/>
      </c>
    </row>
    <row r="171" spans="1:63" s="44" customFormat="1" ht="15.6" x14ac:dyDescent="0.3">
      <c r="A171" s="171"/>
      <c r="B171" s="172" t="str">
        <f>IF('Cow Record'!A171="","",'Cow Record'!A171)</f>
        <v/>
      </c>
      <c r="C171" s="174" t="str">
        <f>IF('Cow Record'!B171="","",'Cow Record'!B171)</f>
        <v/>
      </c>
      <c r="D171" s="312" t="str">
        <f>IF('Cow Record'!D171="","",'Cow Record'!D171)</f>
        <v/>
      </c>
      <c r="E171" s="312"/>
      <c r="F171" s="171"/>
      <c r="G171" s="191" t="str">
        <f>IF('Cow Record'!G171="","",'Cow Record'!G171)</f>
        <v/>
      </c>
      <c r="H171" s="172"/>
      <c r="I171" s="172"/>
      <c r="J171" s="172"/>
      <c r="K171" s="175"/>
      <c r="L171" s="215">
        <v>50</v>
      </c>
      <c r="M171" s="174" t="str">
        <f t="shared" si="26"/>
        <v/>
      </c>
      <c r="N171" s="171"/>
      <c r="O171" s="175"/>
      <c r="P171" s="242" t="str">
        <f t="shared" si="28"/>
        <v/>
      </c>
      <c r="Q171" s="242" t="str">
        <f t="shared" si="29"/>
        <v/>
      </c>
      <c r="R171" s="192" t="str">
        <f t="shared" si="30"/>
        <v/>
      </c>
      <c r="S171" s="193" t="str">
        <f t="shared" si="27"/>
        <v/>
      </c>
      <c r="T171" s="250"/>
      <c r="U171" s="250"/>
      <c r="V171" s="250"/>
      <c r="W171" s="250"/>
      <c r="X171" s="250"/>
      <c r="Y171" s="250"/>
      <c r="Z171" s="245"/>
      <c r="AC171" s="44" t="s">
        <v>214</v>
      </c>
      <c r="AD171" s="47">
        <f t="shared" si="31"/>
        <v>0</v>
      </c>
      <c r="AH171" s="44" t="s">
        <v>94</v>
      </c>
      <c r="AK171" s="227" t="str">
        <f t="shared" si="24"/>
        <v/>
      </c>
      <c r="AL171" s="227"/>
      <c r="AN171" s="47"/>
      <c r="AO171" s="47"/>
      <c r="AP171" s="47"/>
      <c r="AQ171" s="47"/>
      <c r="AR171" s="227" t="str">
        <f t="shared" si="25"/>
        <v/>
      </c>
      <c r="AS171" s="48"/>
      <c r="AT171" s="47"/>
      <c r="AU171" s="47"/>
      <c r="AV171" s="47"/>
      <c r="AW171" s="47"/>
      <c r="AX171" s="47"/>
      <c r="AZ171" s="47" t="str">
        <f t="shared" si="22"/>
        <v/>
      </c>
      <c r="BA171" s="47"/>
      <c r="BB171" s="47"/>
      <c r="BC171" s="47"/>
      <c r="BD171" s="47"/>
      <c r="BE171" s="47"/>
      <c r="BF171" s="47"/>
      <c r="BG171" s="47"/>
      <c r="BH171" s="47" t="str">
        <f t="shared" si="23"/>
        <v/>
      </c>
      <c r="BI171" s="47"/>
      <c r="BJ171" s="47"/>
      <c r="BK171" s="47"/>
    </row>
    <row r="172" spans="1:63" ht="15.6" x14ac:dyDescent="0.25">
      <c r="A172" s="165"/>
      <c r="B172" s="197" t="str">
        <f>IF('Cow Record'!A172="","",'Cow Record'!A172)</f>
        <v/>
      </c>
      <c r="C172" s="198" t="str">
        <f>IF('Cow Record'!B172="","",'Cow Record'!B172)</f>
        <v/>
      </c>
      <c r="D172" s="313" t="str">
        <f>IF('Cow Record'!D172="","",'Cow Record'!D172)</f>
        <v/>
      </c>
      <c r="E172" s="313"/>
      <c r="F172" s="165"/>
      <c r="G172" s="201" t="str">
        <f>IF('Cow Record'!G172="","",'Cow Record'!G172)</f>
        <v/>
      </c>
      <c r="H172" s="166"/>
      <c r="I172" s="166"/>
      <c r="J172" s="166"/>
      <c r="K172" s="169"/>
      <c r="L172" s="214">
        <v>50</v>
      </c>
      <c r="M172" s="168" t="str">
        <f t="shared" si="26"/>
        <v/>
      </c>
      <c r="N172" s="165"/>
      <c r="O172" s="169"/>
      <c r="P172" s="189" t="str">
        <f t="shared" si="28"/>
        <v/>
      </c>
      <c r="Q172" s="189" t="str">
        <f t="shared" si="29"/>
        <v/>
      </c>
      <c r="R172" s="189" t="str">
        <f t="shared" si="30"/>
        <v/>
      </c>
      <c r="S172" s="190" t="str">
        <f t="shared" si="27"/>
        <v/>
      </c>
      <c r="T172" s="249"/>
      <c r="U172" s="249"/>
      <c r="V172" s="249"/>
      <c r="W172" s="249"/>
      <c r="X172" s="249"/>
      <c r="Y172" s="249"/>
      <c r="Z172" s="244"/>
      <c r="AC172" s="4" t="s">
        <v>215</v>
      </c>
      <c r="AD172" s="1">
        <f t="shared" si="31"/>
        <v>0</v>
      </c>
      <c r="AH172" t="s">
        <v>230</v>
      </c>
      <c r="AK172" s="225" t="str">
        <f t="shared" si="24"/>
        <v/>
      </c>
      <c r="AR172" s="225" t="str">
        <f t="shared" si="25"/>
        <v/>
      </c>
      <c r="AS172" s="228"/>
      <c r="AZ172" s="1" t="str">
        <f t="shared" si="22"/>
        <v/>
      </c>
      <c r="BH172" s="1" t="str">
        <f t="shared" si="23"/>
        <v/>
      </c>
    </row>
    <row r="173" spans="1:63" s="44" customFormat="1" ht="15.6" x14ac:dyDescent="0.3">
      <c r="A173" s="171"/>
      <c r="B173" s="172" t="str">
        <f>IF('Cow Record'!A173="","",'Cow Record'!A173)</f>
        <v/>
      </c>
      <c r="C173" s="174" t="str">
        <f>IF('Cow Record'!B173="","",'Cow Record'!B173)</f>
        <v/>
      </c>
      <c r="D173" s="312" t="str">
        <f>IF('Cow Record'!D173="","",'Cow Record'!D173)</f>
        <v/>
      </c>
      <c r="E173" s="312"/>
      <c r="F173" s="171"/>
      <c r="G173" s="191" t="str">
        <f>IF('Cow Record'!G173="","",'Cow Record'!G173)</f>
        <v/>
      </c>
      <c r="H173" s="172"/>
      <c r="I173" s="172"/>
      <c r="J173" s="172"/>
      <c r="K173" s="175"/>
      <c r="L173" s="215">
        <v>50</v>
      </c>
      <c r="M173" s="174" t="str">
        <f t="shared" si="26"/>
        <v/>
      </c>
      <c r="N173" s="171"/>
      <c r="O173" s="175"/>
      <c r="P173" s="242" t="str">
        <f t="shared" si="28"/>
        <v/>
      </c>
      <c r="Q173" s="242" t="str">
        <f t="shared" si="29"/>
        <v/>
      </c>
      <c r="R173" s="192" t="str">
        <f t="shared" si="30"/>
        <v/>
      </c>
      <c r="S173" s="193" t="str">
        <f t="shared" si="27"/>
        <v/>
      </c>
      <c r="T173" s="250"/>
      <c r="U173" s="250"/>
      <c r="V173" s="250"/>
      <c r="W173" s="250"/>
      <c r="X173" s="250"/>
      <c r="Y173" s="250"/>
      <c r="Z173" s="245"/>
      <c r="AC173" s="44" t="s">
        <v>216</v>
      </c>
      <c r="AD173" s="47">
        <f t="shared" si="31"/>
        <v>0</v>
      </c>
      <c r="AH173" s="44" t="s">
        <v>231</v>
      </c>
      <c r="AK173" s="227" t="str">
        <f t="shared" si="24"/>
        <v/>
      </c>
      <c r="AL173" s="227"/>
      <c r="AN173" s="47"/>
      <c r="AO173" s="47"/>
      <c r="AP173" s="47"/>
      <c r="AQ173" s="47"/>
      <c r="AR173" s="227" t="str">
        <f t="shared" si="25"/>
        <v/>
      </c>
      <c r="AS173" s="48"/>
      <c r="AT173" s="47"/>
      <c r="AU173" s="47"/>
      <c r="AV173" s="47"/>
      <c r="AW173" s="47"/>
      <c r="AX173" s="47"/>
      <c r="AZ173" s="47" t="str">
        <f t="shared" si="22"/>
        <v/>
      </c>
      <c r="BA173" s="47"/>
      <c r="BB173" s="47"/>
      <c r="BC173" s="47"/>
      <c r="BD173" s="47"/>
      <c r="BE173" s="47"/>
      <c r="BF173" s="47"/>
      <c r="BG173" s="47"/>
      <c r="BH173" s="47" t="str">
        <f t="shared" si="23"/>
        <v/>
      </c>
      <c r="BI173" s="47"/>
      <c r="BJ173" s="47"/>
      <c r="BK173" s="47"/>
    </row>
    <row r="174" spans="1:63" ht="15.6" x14ac:dyDescent="0.25">
      <c r="A174" s="165"/>
      <c r="B174" s="197" t="str">
        <f>IF('Cow Record'!A174="","",'Cow Record'!A174)</f>
        <v/>
      </c>
      <c r="C174" s="198" t="str">
        <f>IF('Cow Record'!B174="","",'Cow Record'!B174)</f>
        <v/>
      </c>
      <c r="D174" s="313" t="str">
        <f>IF('Cow Record'!D174="","",'Cow Record'!D174)</f>
        <v/>
      </c>
      <c r="E174" s="313"/>
      <c r="F174" s="165"/>
      <c r="G174" s="201" t="str">
        <f>IF('Cow Record'!G174="","",'Cow Record'!G174)</f>
        <v/>
      </c>
      <c r="H174" s="166"/>
      <c r="I174" s="166"/>
      <c r="J174" s="166"/>
      <c r="K174" s="169"/>
      <c r="L174" s="214">
        <v>50</v>
      </c>
      <c r="M174" s="168" t="str">
        <f t="shared" si="26"/>
        <v/>
      </c>
      <c r="N174" s="165"/>
      <c r="O174" s="169"/>
      <c r="P174" s="189" t="str">
        <f t="shared" si="28"/>
        <v/>
      </c>
      <c r="Q174" s="189" t="str">
        <f t="shared" si="29"/>
        <v/>
      </c>
      <c r="R174" s="189" t="str">
        <f t="shared" si="30"/>
        <v/>
      </c>
      <c r="S174" s="190" t="str">
        <f t="shared" si="27"/>
        <v/>
      </c>
      <c r="T174" s="249"/>
      <c r="U174" s="249"/>
      <c r="V174" s="249"/>
      <c r="W174" s="249"/>
      <c r="X174" s="249"/>
      <c r="Y174" s="249"/>
      <c r="Z174" s="244"/>
      <c r="AC174" s="4" t="s">
        <v>217</v>
      </c>
      <c r="AD174" s="1">
        <f t="shared" si="31"/>
        <v>0</v>
      </c>
      <c r="AH174" t="s">
        <v>96</v>
      </c>
      <c r="AK174" s="225" t="str">
        <f t="shared" si="24"/>
        <v/>
      </c>
      <c r="AR174" s="225" t="str">
        <f t="shared" si="25"/>
        <v/>
      </c>
      <c r="AS174" s="228"/>
      <c r="AZ174" s="1" t="str">
        <f t="shared" si="22"/>
        <v/>
      </c>
      <c r="BH174" s="1" t="str">
        <f t="shared" si="23"/>
        <v/>
      </c>
    </row>
    <row r="175" spans="1:63" s="44" customFormat="1" ht="15.6" x14ac:dyDescent="0.3">
      <c r="A175" s="171"/>
      <c r="B175" s="172" t="str">
        <f>IF('Cow Record'!A175="","",'Cow Record'!A175)</f>
        <v/>
      </c>
      <c r="C175" s="174" t="str">
        <f>IF('Cow Record'!B175="","",'Cow Record'!B175)</f>
        <v/>
      </c>
      <c r="D175" s="312" t="str">
        <f>IF('Cow Record'!D175="","",'Cow Record'!D175)</f>
        <v/>
      </c>
      <c r="E175" s="312"/>
      <c r="F175" s="171"/>
      <c r="G175" s="191" t="str">
        <f>IF('Cow Record'!G175="","",'Cow Record'!G175)</f>
        <v/>
      </c>
      <c r="H175" s="172"/>
      <c r="I175" s="172"/>
      <c r="J175" s="172"/>
      <c r="K175" s="175"/>
      <c r="L175" s="215">
        <v>50</v>
      </c>
      <c r="M175" s="174" t="str">
        <f t="shared" si="26"/>
        <v/>
      </c>
      <c r="N175" s="171"/>
      <c r="O175" s="175"/>
      <c r="P175" s="242" t="str">
        <f t="shared" si="28"/>
        <v/>
      </c>
      <c r="Q175" s="242" t="str">
        <f t="shared" si="29"/>
        <v/>
      </c>
      <c r="R175" s="192" t="str">
        <f t="shared" si="30"/>
        <v/>
      </c>
      <c r="S175" s="193" t="str">
        <f t="shared" si="27"/>
        <v/>
      </c>
      <c r="T175" s="250"/>
      <c r="U175" s="250"/>
      <c r="V175" s="250"/>
      <c r="W175" s="250"/>
      <c r="X175" s="250"/>
      <c r="Y175" s="250"/>
      <c r="Z175" s="245"/>
      <c r="AC175" s="44" t="s">
        <v>218</v>
      </c>
      <c r="AD175" s="47">
        <f t="shared" si="31"/>
        <v>0</v>
      </c>
      <c r="AH175" s="44" t="s">
        <v>232</v>
      </c>
      <c r="AK175" s="227" t="str">
        <f t="shared" si="24"/>
        <v/>
      </c>
      <c r="AL175" s="227"/>
      <c r="AN175" s="47"/>
      <c r="AO175" s="47"/>
      <c r="AP175" s="47"/>
      <c r="AQ175" s="47"/>
      <c r="AR175" s="227" t="str">
        <f t="shared" si="25"/>
        <v/>
      </c>
      <c r="AS175" s="48"/>
      <c r="AT175" s="47"/>
      <c r="AU175" s="47"/>
      <c r="AV175" s="47"/>
      <c r="AW175" s="47"/>
      <c r="AX175" s="47"/>
      <c r="AZ175" s="47" t="str">
        <f t="shared" si="22"/>
        <v/>
      </c>
      <c r="BA175" s="47"/>
      <c r="BB175" s="47"/>
      <c r="BC175" s="47"/>
      <c r="BD175" s="47"/>
      <c r="BE175" s="47"/>
      <c r="BF175" s="47"/>
      <c r="BG175" s="47"/>
      <c r="BH175" s="47" t="str">
        <f t="shared" si="23"/>
        <v/>
      </c>
      <c r="BI175" s="47"/>
      <c r="BJ175" s="47"/>
      <c r="BK175" s="47"/>
    </row>
    <row r="176" spans="1:63" ht="15.6" x14ac:dyDescent="0.25">
      <c r="A176" s="165"/>
      <c r="B176" s="197" t="str">
        <f>IF('Cow Record'!A176="","",'Cow Record'!A176)</f>
        <v/>
      </c>
      <c r="C176" s="198" t="str">
        <f>IF('Cow Record'!B176="","",'Cow Record'!B176)</f>
        <v/>
      </c>
      <c r="D176" s="313" t="str">
        <f>IF('Cow Record'!D176="","",'Cow Record'!D176)</f>
        <v/>
      </c>
      <c r="E176" s="313"/>
      <c r="F176" s="165"/>
      <c r="G176" s="201" t="str">
        <f>IF('Cow Record'!G176="","",'Cow Record'!G176)</f>
        <v/>
      </c>
      <c r="H176" s="166"/>
      <c r="I176" s="166"/>
      <c r="J176" s="166"/>
      <c r="K176" s="169"/>
      <c r="L176" s="214">
        <v>50</v>
      </c>
      <c r="M176" s="168" t="str">
        <f t="shared" si="26"/>
        <v/>
      </c>
      <c r="N176" s="165"/>
      <c r="O176" s="169"/>
      <c r="P176" s="189" t="str">
        <f t="shared" si="28"/>
        <v/>
      </c>
      <c r="Q176" s="189" t="str">
        <f t="shared" si="29"/>
        <v/>
      </c>
      <c r="R176" s="189" t="str">
        <f t="shared" si="30"/>
        <v/>
      </c>
      <c r="S176" s="190" t="str">
        <f t="shared" si="27"/>
        <v/>
      </c>
      <c r="T176" s="249"/>
      <c r="U176" s="249"/>
      <c r="V176" s="249"/>
      <c r="W176" s="249"/>
      <c r="X176" s="249"/>
      <c r="Y176" s="249"/>
      <c r="Z176" s="244"/>
      <c r="AC176" t="s">
        <v>80</v>
      </c>
      <c r="AD176" s="1">
        <f t="shared" si="31"/>
        <v>0</v>
      </c>
      <c r="AH176" t="s">
        <v>233</v>
      </c>
      <c r="AK176" s="225" t="str">
        <f t="shared" si="24"/>
        <v/>
      </c>
      <c r="AR176" s="225" t="str">
        <f t="shared" si="25"/>
        <v/>
      </c>
      <c r="AS176" s="228"/>
      <c r="AZ176" s="1" t="str">
        <f t="shared" si="22"/>
        <v/>
      </c>
      <c r="BH176" s="1" t="str">
        <f t="shared" si="23"/>
        <v/>
      </c>
    </row>
    <row r="177" spans="1:63" s="44" customFormat="1" ht="15.6" x14ac:dyDescent="0.3">
      <c r="A177" s="171"/>
      <c r="B177" s="172" t="str">
        <f>IF('Cow Record'!A177="","",'Cow Record'!A177)</f>
        <v/>
      </c>
      <c r="C177" s="174" t="str">
        <f>IF('Cow Record'!B177="","",'Cow Record'!B177)</f>
        <v/>
      </c>
      <c r="D177" s="312" t="str">
        <f>IF('Cow Record'!D177="","",'Cow Record'!D177)</f>
        <v/>
      </c>
      <c r="E177" s="312"/>
      <c r="F177" s="171"/>
      <c r="G177" s="191" t="str">
        <f>IF('Cow Record'!G177="","",'Cow Record'!G177)</f>
        <v/>
      </c>
      <c r="H177" s="172"/>
      <c r="I177" s="172"/>
      <c r="J177" s="172"/>
      <c r="K177" s="175"/>
      <c r="L177" s="215">
        <v>50</v>
      </c>
      <c r="M177" s="174" t="str">
        <f t="shared" si="26"/>
        <v/>
      </c>
      <c r="N177" s="171"/>
      <c r="O177" s="175"/>
      <c r="P177" s="242" t="str">
        <f t="shared" si="28"/>
        <v/>
      </c>
      <c r="Q177" s="242" t="str">
        <f t="shared" si="29"/>
        <v/>
      </c>
      <c r="R177" s="192" t="str">
        <f t="shared" si="30"/>
        <v/>
      </c>
      <c r="S177" s="193" t="str">
        <f t="shared" si="27"/>
        <v/>
      </c>
      <c r="T177" s="250"/>
      <c r="U177" s="250"/>
      <c r="V177" s="250"/>
      <c r="W177" s="250"/>
      <c r="X177" s="250"/>
      <c r="Y177" s="250"/>
      <c r="Z177" s="245"/>
      <c r="AC177" s="44" t="s">
        <v>219</v>
      </c>
      <c r="AD177" s="47">
        <f t="shared" si="31"/>
        <v>0</v>
      </c>
      <c r="AH177" s="44" t="s">
        <v>98</v>
      </c>
      <c r="AK177" s="227" t="str">
        <f t="shared" si="24"/>
        <v/>
      </c>
      <c r="AL177" s="227"/>
      <c r="AN177" s="47"/>
      <c r="AO177" s="47"/>
      <c r="AP177" s="47"/>
      <c r="AQ177" s="47"/>
      <c r="AR177" s="227" t="str">
        <f t="shared" si="25"/>
        <v/>
      </c>
      <c r="AS177" s="48"/>
      <c r="AT177" s="47"/>
      <c r="AU177" s="47"/>
      <c r="AV177" s="47"/>
      <c r="AW177" s="47"/>
      <c r="AX177" s="47"/>
      <c r="AZ177" s="47" t="str">
        <f t="shared" si="22"/>
        <v/>
      </c>
      <c r="BA177" s="47"/>
      <c r="BB177" s="47"/>
      <c r="BC177" s="47"/>
      <c r="BD177" s="47"/>
      <c r="BE177" s="47"/>
      <c r="BF177" s="47"/>
      <c r="BG177" s="47"/>
      <c r="BH177" s="47" t="str">
        <f t="shared" si="23"/>
        <v/>
      </c>
      <c r="BI177" s="47"/>
      <c r="BJ177" s="47"/>
      <c r="BK177" s="47"/>
    </row>
    <row r="178" spans="1:63" ht="15.6" x14ac:dyDescent="0.25">
      <c r="A178" s="165"/>
      <c r="B178" s="197" t="str">
        <f>IF('Cow Record'!A178="","",'Cow Record'!A178)</f>
        <v/>
      </c>
      <c r="C178" s="198" t="str">
        <f>IF('Cow Record'!B178="","",'Cow Record'!B178)</f>
        <v/>
      </c>
      <c r="D178" s="313" t="str">
        <f>IF('Cow Record'!D178="","",'Cow Record'!D178)</f>
        <v/>
      </c>
      <c r="E178" s="313"/>
      <c r="F178" s="165"/>
      <c r="G178" s="201" t="str">
        <f>IF('Cow Record'!G178="","",'Cow Record'!G178)</f>
        <v/>
      </c>
      <c r="H178" s="166"/>
      <c r="I178" s="166"/>
      <c r="J178" s="166"/>
      <c r="K178" s="169"/>
      <c r="L178" s="214">
        <v>50</v>
      </c>
      <c r="M178" s="168" t="str">
        <f t="shared" si="26"/>
        <v/>
      </c>
      <c r="N178" s="165"/>
      <c r="O178" s="169"/>
      <c r="P178" s="189" t="str">
        <f t="shared" si="28"/>
        <v/>
      </c>
      <c r="Q178" s="189" t="str">
        <f t="shared" si="29"/>
        <v/>
      </c>
      <c r="R178" s="189" t="str">
        <f t="shared" si="30"/>
        <v/>
      </c>
      <c r="S178" s="190" t="str">
        <f t="shared" si="27"/>
        <v/>
      </c>
      <c r="T178" s="249"/>
      <c r="U178" s="249"/>
      <c r="V178" s="249"/>
      <c r="W178" s="249"/>
      <c r="X178" s="249"/>
      <c r="Y178" s="249"/>
      <c r="Z178" s="244"/>
      <c r="AC178" s="4" t="s">
        <v>220</v>
      </c>
      <c r="AD178" s="1">
        <f t="shared" si="31"/>
        <v>0</v>
      </c>
      <c r="AH178" t="s">
        <v>234</v>
      </c>
      <c r="AK178" s="225" t="str">
        <f t="shared" si="24"/>
        <v/>
      </c>
      <c r="AR178" s="225" t="str">
        <f t="shared" si="25"/>
        <v/>
      </c>
      <c r="AS178" s="228"/>
      <c r="AZ178" s="1" t="str">
        <f t="shared" si="22"/>
        <v/>
      </c>
      <c r="BH178" s="1" t="str">
        <f t="shared" si="23"/>
        <v/>
      </c>
    </row>
    <row r="179" spans="1:63" s="44" customFormat="1" ht="15.6" x14ac:dyDescent="0.3">
      <c r="A179" s="171"/>
      <c r="B179" s="172" t="str">
        <f>IF('Cow Record'!A179="","",'Cow Record'!A179)</f>
        <v/>
      </c>
      <c r="C179" s="174" t="str">
        <f>IF('Cow Record'!B179="","",'Cow Record'!B179)</f>
        <v/>
      </c>
      <c r="D179" s="312" t="str">
        <f>IF('Cow Record'!D179="","",'Cow Record'!D179)</f>
        <v/>
      </c>
      <c r="E179" s="312"/>
      <c r="F179" s="171"/>
      <c r="G179" s="191" t="str">
        <f>IF('Cow Record'!G179="","",'Cow Record'!G179)</f>
        <v/>
      </c>
      <c r="H179" s="172"/>
      <c r="I179" s="172"/>
      <c r="J179" s="172"/>
      <c r="K179" s="175"/>
      <c r="L179" s="215">
        <v>50</v>
      </c>
      <c r="M179" s="174" t="str">
        <f t="shared" si="26"/>
        <v/>
      </c>
      <c r="N179" s="171"/>
      <c r="O179" s="175"/>
      <c r="P179" s="242" t="str">
        <f t="shared" si="28"/>
        <v/>
      </c>
      <c r="Q179" s="242" t="str">
        <f t="shared" si="29"/>
        <v/>
      </c>
      <c r="R179" s="192" t="str">
        <f t="shared" si="30"/>
        <v/>
      </c>
      <c r="S179" s="193" t="str">
        <f t="shared" si="27"/>
        <v/>
      </c>
      <c r="T179" s="250"/>
      <c r="U179" s="250"/>
      <c r="V179" s="250"/>
      <c r="W179" s="250"/>
      <c r="X179" s="250"/>
      <c r="Y179" s="250"/>
      <c r="Z179" s="245"/>
      <c r="AC179" s="44" t="s">
        <v>82</v>
      </c>
      <c r="AD179" s="47">
        <f t="shared" si="31"/>
        <v>0</v>
      </c>
      <c r="AH179" s="44" t="s">
        <v>235</v>
      </c>
      <c r="AK179" s="227" t="str">
        <f t="shared" si="24"/>
        <v/>
      </c>
      <c r="AL179" s="227"/>
      <c r="AN179" s="47"/>
      <c r="AO179" s="47"/>
      <c r="AP179" s="47"/>
      <c r="AQ179" s="47"/>
      <c r="AR179" s="227" t="str">
        <f t="shared" si="25"/>
        <v/>
      </c>
      <c r="AS179" s="48"/>
      <c r="AT179" s="47"/>
      <c r="AU179" s="47"/>
      <c r="AV179" s="47"/>
      <c r="AW179" s="47"/>
      <c r="AX179" s="47"/>
      <c r="AZ179" s="47" t="str">
        <f t="shared" si="22"/>
        <v/>
      </c>
      <c r="BA179" s="47"/>
      <c r="BB179" s="47"/>
      <c r="BC179" s="47"/>
      <c r="BD179" s="47"/>
      <c r="BE179" s="47"/>
      <c r="BF179" s="47"/>
      <c r="BG179" s="47"/>
      <c r="BH179" s="47" t="str">
        <f t="shared" si="23"/>
        <v/>
      </c>
      <c r="BI179" s="47"/>
      <c r="BJ179" s="47"/>
      <c r="BK179" s="47"/>
    </row>
    <row r="180" spans="1:63" ht="15.6" x14ac:dyDescent="0.25">
      <c r="A180" s="165"/>
      <c r="B180" s="197" t="str">
        <f>IF('Cow Record'!A180="","",'Cow Record'!A180)</f>
        <v/>
      </c>
      <c r="C180" s="198" t="str">
        <f>IF('Cow Record'!B180="","",'Cow Record'!B180)</f>
        <v/>
      </c>
      <c r="D180" s="313" t="str">
        <f>IF('Cow Record'!D180="","",'Cow Record'!D180)</f>
        <v/>
      </c>
      <c r="E180" s="313"/>
      <c r="F180" s="165"/>
      <c r="G180" s="201" t="str">
        <f>IF('Cow Record'!G180="","",'Cow Record'!G180)</f>
        <v/>
      </c>
      <c r="H180" s="166"/>
      <c r="I180" s="166"/>
      <c r="J180" s="166"/>
      <c r="K180" s="169"/>
      <c r="L180" s="214">
        <v>50</v>
      </c>
      <c r="M180" s="168" t="str">
        <f t="shared" si="26"/>
        <v/>
      </c>
      <c r="N180" s="165"/>
      <c r="O180" s="169"/>
      <c r="P180" s="189" t="str">
        <f t="shared" si="28"/>
        <v/>
      </c>
      <c r="Q180" s="189" t="str">
        <f t="shared" si="29"/>
        <v/>
      </c>
      <c r="R180" s="189" t="str">
        <f t="shared" si="30"/>
        <v/>
      </c>
      <c r="S180" s="190" t="str">
        <f t="shared" si="27"/>
        <v/>
      </c>
      <c r="T180" s="249"/>
      <c r="U180" s="249"/>
      <c r="V180" s="249"/>
      <c r="W180" s="249"/>
      <c r="X180" s="249"/>
      <c r="Y180" s="249"/>
      <c r="Z180" s="244"/>
      <c r="AC180" s="4" t="s">
        <v>221</v>
      </c>
      <c r="AD180" s="1">
        <f t="shared" si="31"/>
        <v>0</v>
      </c>
      <c r="AH180" t="s">
        <v>236</v>
      </c>
      <c r="AK180" s="225" t="str">
        <f t="shared" si="24"/>
        <v/>
      </c>
      <c r="AR180" s="225" t="str">
        <f t="shared" si="25"/>
        <v/>
      </c>
      <c r="AS180" s="228"/>
      <c r="AZ180" s="1" t="str">
        <f t="shared" si="22"/>
        <v/>
      </c>
      <c r="BH180" s="1" t="str">
        <f t="shared" si="23"/>
        <v/>
      </c>
    </row>
    <row r="181" spans="1:63" s="44" customFormat="1" ht="15.6" x14ac:dyDescent="0.3">
      <c r="A181" s="171"/>
      <c r="B181" s="172" t="str">
        <f>IF('Cow Record'!A181="","",'Cow Record'!A181)</f>
        <v/>
      </c>
      <c r="C181" s="174" t="str">
        <f>IF('Cow Record'!B181="","",'Cow Record'!B181)</f>
        <v/>
      </c>
      <c r="D181" s="312" t="str">
        <f>IF('Cow Record'!D181="","",'Cow Record'!D181)</f>
        <v/>
      </c>
      <c r="E181" s="312"/>
      <c r="F181" s="171"/>
      <c r="G181" s="191" t="str">
        <f>IF('Cow Record'!G181="","",'Cow Record'!G181)</f>
        <v/>
      </c>
      <c r="H181" s="172"/>
      <c r="I181" s="172"/>
      <c r="J181" s="172"/>
      <c r="K181" s="175"/>
      <c r="L181" s="215">
        <v>50</v>
      </c>
      <c r="M181" s="174" t="str">
        <f t="shared" si="26"/>
        <v/>
      </c>
      <c r="N181" s="171"/>
      <c r="O181" s="175"/>
      <c r="P181" s="242" t="str">
        <f t="shared" si="28"/>
        <v/>
      </c>
      <c r="Q181" s="242" t="str">
        <f t="shared" si="29"/>
        <v/>
      </c>
      <c r="R181" s="192" t="str">
        <f t="shared" si="30"/>
        <v/>
      </c>
      <c r="S181" s="193" t="str">
        <f t="shared" si="27"/>
        <v/>
      </c>
      <c r="T181" s="250"/>
      <c r="U181" s="250"/>
      <c r="V181" s="250"/>
      <c r="W181" s="250"/>
      <c r="X181" s="250"/>
      <c r="Y181" s="250"/>
      <c r="Z181" s="245"/>
      <c r="AC181" s="44" t="s">
        <v>222</v>
      </c>
      <c r="AD181" s="47">
        <f t="shared" si="31"/>
        <v>0</v>
      </c>
      <c r="AH181" s="44" t="s">
        <v>237</v>
      </c>
      <c r="AK181" s="227" t="str">
        <f t="shared" si="24"/>
        <v/>
      </c>
      <c r="AL181" s="227"/>
      <c r="AN181" s="47"/>
      <c r="AO181" s="47"/>
      <c r="AP181" s="47"/>
      <c r="AQ181" s="47"/>
      <c r="AR181" s="227" t="str">
        <f t="shared" si="25"/>
        <v/>
      </c>
      <c r="AS181" s="48"/>
      <c r="AT181" s="47"/>
      <c r="AU181" s="47"/>
      <c r="AV181" s="47"/>
      <c r="AW181" s="47"/>
      <c r="AX181" s="47"/>
      <c r="AZ181" s="47" t="str">
        <f t="shared" si="22"/>
        <v/>
      </c>
      <c r="BA181" s="47"/>
      <c r="BB181" s="47"/>
      <c r="BC181" s="47"/>
      <c r="BD181" s="47"/>
      <c r="BE181" s="47"/>
      <c r="BF181" s="47"/>
      <c r="BG181" s="47"/>
      <c r="BH181" s="47" t="str">
        <f t="shared" si="23"/>
        <v/>
      </c>
      <c r="BI181" s="47"/>
      <c r="BJ181" s="47"/>
      <c r="BK181" s="47"/>
    </row>
    <row r="182" spans="1:63" ht="15.6" x14ac:dyDescent="0.25">
      <c r="A182" s="165"/>
      <c r="B182" s="197" t="str">
        <f>IF('Cow Record'!A182="","",'Cow Record'!A182)</f>
        <v/>
      </c>
      <c r="C182" s="198" t="str">
        <f>IF('Cow Record'!B182="","",'Cow Record'!B182)</f>
        <v/>
      </c>
      <c r="D182" s="313" t="str">
        <f>IF('Cow Record'!D182="","",'Cow Record'!D182)</f>
        <v/>
      </c>
      <c r="E182" s="313"/>
      <c r="F182" s="165"/>
      <c r="G182" s="201" t="str">
        <f>IF('Cow Record'!G182="","",'Cow Record'!G182)</f>
        <v/>
      </c>
      <c r="H182" s="166"/>
      <c r="I182" s="166"/>
      <c r="J182" s="166"/>
      <c r="K182" s="169"/>
      <c r="L182" s="214">
        <v>50</v>
      </c>
      <c r="M182" s="168" t="str">
        <f t="shared" si="26"/>
        <v/>
      </c>
      <c r="N182" s="165"/>
      <c r="O182" s="169"/>
      <c r="P182" s="189" t="str">
        <f t="shared" si="28"/>
        <v/>
      </c>
      <c r="Q182" s="189" t="str">
        <f t="shared" si="29"/>
        <v/>
      </c>
      <c r="R182" s="189" t="str">
        <f t="shared" si="30"/>
        <v/>
      </c>
      <c r="S182" s="190" t="str">
        <f t="shared" si="27"/>
        <v/>
      </c>
      <c r="T182" s="249"/>
      <c r="U182" s="249"/>
      <c r="V182" s="249"/>
      <c r="W182" s="249"/>
      <c r="X182" s="249"/>
      <c r="Y182" s="249"/>
      <c r="Z182" s="244"/>
      <c r="AC182" s="4" t="s">
        <v>84</v>
      </c>
      <c r="AD182" s="1">
        <f t="shared" si="31"/>
        <v>0</v>
      </c>
      <c r="AH182" t="s">
        <v>238</v>
      </c>
      <c r="AK182" s="225" t="str">
        <f t="shared" si="24"/>
        <v/>
      </c>
      <c r="AR182" s="225" t="str">
        <f t="shared" si="25"/>
        <v/>
      </c>
      <c r="AS182" s="228"/>
      <c r="AZ182" s="1" t="str">
        <f t="shared" si="22"/>
        <v/>
      </c>
      <c r="BH182" s="1" t="str">
        <f t="shared" si="23"/>
        <v/>
      </c>
    </row>
    <row r="183" spans="1:63" s="44" customFormat="1" ht="15.6" x14ac:dyDescent="0.3">
      <c r="A183" s="171"/>
      <c r="B183" s="172" t="str">
        <f>IF('Cow Record'!A183="","",'Cow Record'!A183)</f>
        <v/>
      </c>
      <c r="C183" s="174" t="str">
        <f>IF('Cow Record'!B183="","",'Cow Record'!B183)</f>
        <v/>
      </c>
      <c r="D183" s="312" t="str">
        <f>IF('Cow Record'!D183="","",'Cow Record'!D183)</f>
        <v/>
      </c>
      <c r="E183" s="312"/>
      <c r="F183" s="171"/>
      <c r="G183" s="191" t="str">
        <f>IF('Cow Record'!G183="","",'Cow Record'!G183)</f>
        <v/>
      </c>
      <c r="H183" s="172"/>
      <c r="I183" s="172"/>
      <c r="J183" s="172"/>
      <c r="K183" s="175"/>
      <c r="L183" s="215">
        <v>50</v>
      </c>
      <c r="M183" s="174" t="str">
        <f t="shared" si="26"/>
        <v/>
      </c>
      <c r="N183" s="171"/>
      <c r="O183" s="175"/>
      <c r="P183" s="242" t="str">
        <f t="shared" si="28"/>
        <v/>
      </c>
      <c r="Q183" s="242" t="str">
        <f t="shared" si="29"/>
        <v/>
      </c>
      <c r="R183" s="192" t="str">
        <f t="shared" si="30"/>
        <v/>
      </c>
      <c r="S183" s="193" t="str">
        <f t="shared" si="27"/>
        <v/>
      </c>
      <c r="T183" s="250"/>
      <c r="U183" s="250"/>
      <c r="V183" s="250"/>
      <c r="W183" s="250"/>
      <c r="X183" s="250"/>
      <c r="Y183" s="250"/>
      <c r="Z183" s="245"/>
      <c r="AC183" s="44" t="s">
        <v>223</v>
      </c>
      <c r="AD183" s="47">
        <f t="shared" si="31"/>
        <v>0</v>
      </c>
      <c r="AH183" s="44" t="s">
        <v>239</v>
      </c>
      <c r="AK183" s="227" t="str">
        <f t="shared" si="24"/>
        <v/>
      </c>
      <c r="AL183" s="227"/>
      <c r="AN183" s="47"/>
      <c r="AO183" s="47"/>
      <c r="AP183" s="47"/>
      <c r="AQ183" s="47"/>
      <c r="AR183" s="227" t="str">
        <f t="shared" si="25"/>
        <v/>
      </c>
      <c r="AS183" s="48"/>
      <c r="AT183" s="47"/>
      <c r="AU183" s="47"/>
      <c r="AV183" s="47"/>
      <c r="AW183" s="47"/>
      <c r="AX183" s="47"/>
      <c r="AZ183" s="47" t="str">
        <f t="shared" si="22"/>
        <v/>
      </c>
      <c r="BA183" s="47"/>
      <c r="BB183" s="47"/>
      <c r="BC183" s="47"/>
      <c r="BD183" s="47"/>
      <c r="BE183" s="47"/>
      <c r="BF183" s="47"/>
      <c r="BG183" s="47"/>
      <c r="BH183" s="47" t="str">
        <f t="shared" si="23"/>
        <v/>
      </c>
      <c r="BI183" s="47"/>
      <c r="BJ183" s="47"/>
      <c r="BK183" s="47"/>
    </row>
    <row r="184" spans="1:63" ht="15.6" x14ac:dyDescent="0.25">
      <c r="A184" s="165"/>
      <c r="B184" s="197" t="str">
        <f>IF('Cow Record'!A184="","",'Cow Record'!A184)</f>
        <v/>
      </c>
      <c r="C184" s="198" t="str">
        <f>IF('Cow Record'!B184="","",'Cow Record'!B184)</f>
        <v/>
      </c>
      <c r="D184" s="313" t="str">
        <f>IF('Cow Record'!D184="","",'Cow Record'!D184)</f>
        <v/>
      </c>
      <c r="E184" s="313"/>
      <c r="F184" s="165"/>
      <c r="G184" s="201" t="str">
        <f>IF('Cow Record'!G184="","",'Cow Record'!G184)</f>
        <v/>
      </c>
      <c r="H184" s="166"/>
      <c r="I184" s="166"/>
      <c r="J184" s="166"/>
      <c r="K184" s="169"/>
      <c r="L184" s="214">
        <v>50</v>
      </c>
      <c r="M184" s="168" t="str">
        <f t="shared" si="26"/>
        <v/>
      </c>
      <c r="N184" s="165"/>
      <c r="O184" s="169"/>
      <c r="P184" s="189" t="str">
        <f t="shared" si="28"/>
        <v/>
      </c>
      <c r="Q184" s="189" t="str">
        <f t="shared" si="29"/>
        <v/>
      </c>
      <c r="R184" s="189" t="str">
        <f t="shared" si="30"/>
        <v/>
      </c>
      <c r="S184" s="190" t="str">
        <f t="shared" si="27"/>
        <v/>
      </c>
      <c r="T184" s="249"/>
      <c r="U184" s="249"/>
      <c r="V184" s="249"/>
      <c r="W184" s="249"/>
      <c r="X184" s="249"/>
      <c r="Y184" s="249"/>
      <c r="Z184" s="244"/>
      <c r="AC184" s="4" t="s">
        <v>224</v>
      </c>
      <c r="AD184" s="1">
        <f t="shared" si="31"/>
        <v>0</v>
      </c>
      <c r="AH184" t="s">
        <v>240</v>
      </c>
      <c r="AK184" s="225" t="str">
        <f t="shared" si="24"/>
        <v/>
      </c>
      <c r="AR184" s="225" t="str">
        <f t="shared" si="25"/>
        <v/>
      </c>
      <c r="AS184" s="228"/>
      <c r="AZ184" s="1" t="str">
        <f t="shared" si="22"/>
        <v/>
      </c>
      <c r="BH184" s="1" t="str">
        <f t="shared" si="23"/>
        <v/>
      </c>
    </row>
    <row r="185" spans="1:63" s="44" customFormat="1" ht="15.6" x14ac:dyDescent="0.3">
      <c r="A185" s="171"/>
      <c r="B185" s="172" t="str">
        <f>IF('Cow Record'!A185="","",'Cow Record'!A185)</f>
        <v/>
      </c>
      <c r="C185" s="174" t="str">
        <f>IF('Cow Record'!B185="","",'Cow Record'!B185)</f>
        <v/>
      </c>
      <c r="D185" s="312" t="str">
        <f>IF('Cow Record'!D185="","",'Cow Record'!D185)</f>
        <v/>
      </c>
      <c r="E185" s="312"/>
      <c r="F185" s="171"/>
      <c r="G185" s="191" t="str">
        <f>IF('Cow Record'!G185="","",'Cow Record'!G185)</f>
        <v/>
      </c>
      <c r="H185" s="172"/>
      <c r="I185" s="172"/>
      <c r="J185" s="172"/>
      <c r="K185" s="175"/>
      <c r="L185" s="215">
        <v>50</v>
      </c>
      <c r="M185" s="174" t="str">
        <f t="shared" si="26"/>
        <v/>
      </c>
      <c r="N185" s="171"/>
      <c r="O185" s="175"/>
      <c r="P185" s="242" t="str">
        <f t="shared" si="28"/>
        <v/>
      </c>
      <c r="Q185" s="242" t="str">
        <f t="shared" si="29"/>
        <v/>
      </c>
      <c r="R185" s="192" t="str">
        <f t="shared" si="30"/>
        <v/>
      </c>
      <c r="S185" s="193" t="str">
        <f t="shared" si="27"/>
        <v/>
      </c>
      <c r="T185" s="250"/>
      <c r="U185" s="250"/>
      <c r="V185" s="250"/>
      <c r="W185" s="250"/>
      <c r="X185" s="250"/>
      <c r="Y185" s="250"/>
      <c r="Z185" s="245"/>
      <c r="AC185" s="44" t="s">
        <v>225</v>
      </c>
      <c r="AD185" s="47">
        <f t="shared" si="31"/>
        <v>0</v>
      </c>
      <c r="AH185" s="44" t="s">
        <v>241</v>
      </c>
      <c r="AK185" s="227" t="str">
        <f t="shared" si="24"/>
        <v/>
      </c>
      <c r="AL185" s="227"/>
      <c r="AN185" s="47"/>
      <c r="AO185" s="47"/>
      <c r="AP185" s="47"/>
      <c r="AQ185" s="47"/>
      <c r="AR185" s="227" t="str">
        <f t="shared" si="25"/>
        <v/>
      </c>
      <c r="AS185" s="48"/>
      <c r="AT185" s="47"/>
      <c r="AU185" s="47"/>
      <c r="AV185" s="47"/>
      <c r="AW185" s="47"/>
      <c r="AX185" s="47"/>
      <c r="AZ185" s="47" t="str">
        <f t="shared" si="22"/>
        <v/>
      </c>
      <c r="BA185" s="47"/>
      <c r="BB185" s="47"/>
      <c r="BC185" s="47"/>
      <c r="BD185" s="47"/>
      <c r="BE185" s="47"/>
      <c r="BF185" s="47"/>
      <c r="BG185" s="47"/>
      <c r="BH185" s="47" t="str">
        <f t="shared" si="23"/>
        <v/>
      </c>
      <c r="BI185" s="47"/>
      <c r="BJ185" s="47"/>
      <c r="BK185" s="47"/>
    </row>
    <row r="186" spans="1:63" ht="15.6" x14ac:dyDescent="0.25">
      <c r="A186" s="165"/>
      <c r="B186" s="197" t="str">
        <f>IF('Cow Record'!A186="","",'Cow Record'!A186)</f>
        <v/>
      </c>
      <c r="C186" s="198" t="str">
        <f>IF('Cow Record'!B186="","",'Cow Record'!B186)</f>
        <v/>
      </c>
      <c r="D186" s="313" t="str">
        <f>IF('Cow Record'!D186="","",'Cow Record'!D186)</f>
        <v/>
      </c>
      <c r="E186" s="313"/>
      <c r="F186" s="165"/>
      <c r="G186" s="201" t="str">
        <f>IF('Cow Record'!G186="","",'Cow Record'!G186)</f>
        <v/>
      </c>
      <c r="H186" s="166"/>
      <c r="I186" s="166"/>
      <c r="J186" s="166"/>
      <c r="K186" s="169"/>
      <c r="L186" s="214">
        <v>50</v>
      </c>
      <c r="M186" s="168" t="str">
        <f t="shared" si="26"/>
        <v/>
      </c>
      <c r="N186" s="165"/>
      <c r="O186" s="169"/>
      <c r="P186" s="189" t="str">
        <f t="shared" si="28"/>
        <v/>
      </c>
      <c r="Q186" s="189" t="str">
        <f t="shared" si="29"/>
        <v/>
      </c>
      <c r="R186" s="189" t="str">
        <f t="shared" si="30"/>
        <v/>
      </c>
      <c r="S186" s="190" t="str">
        <f t="shared" si="27"/>
        <v/>
      </c>
      <c r="T186" s="249"/>
      <c r="U186" s="249"/>
      <c r="V186" s="249"/>
      <c r="W186" s="249"/>
      <c r="X186" s="249"/>
      <c r="Y186" s="249"/>
      <c r="Z186" s="244"/>
      <c r="AC186" s="4" t="s">
        <v>226</v>
      </c>
      <c r="AD186" s="1">
        <f t="shared" si="31"/>
        <v>0</v>
      </c>
      <c r="AH186" t="s">
        <v>242</v>
      </c>
      <c r="AK186" s="225" t="str">
        <f t="shared" si="24"/>
        <v/>
      </c>
      <c r="AR186" s="225" t="str">
        <f t="shared" si="25"/>
        <v/>
      </c>
      <c r="AS186" s="228"/>
      <c r="AZ186" s="1" t="str">
        <f t="shared" si="22"/>
        <v/>
      </c>
      <c r="BH186" s="1" t="str">
        <f t="shared" si="23"/>
        <v/>
      </c>
    </row>
    <row r="187" spans="1:63" s="44" customFormat="1" ht="15.6" x14ac:dyDescent="0.3">
      <c r="A187" s="171"/>
      <c r="B187" s="172" t="str">
        <f>IF('Cow Record'!A187="","",'Cow Record'!A187)</f>
        <v/>
      </c>
      <c r="C187" s="174" t="str">
        <f>IF('Cow Record'!B187="","",'Cow Record'!B187)</f>
        <v/>
      </c>
      <c r="D187" s="312" t="str">
        <f>IF('Cow Record'!D187="","",'Cow Record'!D187)</f>
        <v/>
      </c>
      <c r="E187" s="312"/>
      <c r="F187" s="171"/>
      <c r="G187" s="191" t="str">
        <f>IF('Cow Record'!G187="","",'Cow Record'!G187)</f>
        <v/>
      </c>
      <c r="H187" s="172"/>
      <c r="I187" s="172"/>
      <c r="J187" s="172"/>
      <c r="K187" s="175"/>
      <c r="L187" s="215">
        <v>50</v>
      </c>
      <c r="M187" s="174" t="str">
        <f t="shared" si="26"/>
        <v/>
      </c>
      <c r="N187" s="171"/>
      <c r="O187" s="175"/>
      <c r="P187" s="242" t="str">
        <f t="shared" si="28"/>
        <v/>
      </c>
      <c r="Q187" s="242" t="str">
        <f t="shared" si="29"/>
        <v/>
      </c>
      <c r="R187" s="192" t="str">
        <f t="shared" si="30"/>
        <v/>
      </c>
      <c r="S187" s="193" t="str">
        <f t="shared" si="27"/>
        <v/>
      </c>
      <c r="T187" s="250"/>
      <c r="U187" s="250"/>
      <c r="V187" s="250"/>
      <c r="W187" s="250"/>
      <c r="X187" s="250"/>
      <c r="Y187" s="250"/>
      <c r="Z187" s="245"/>
      <c r="AC187" s="44" t="s">
        <v>227</v>
      </c>
      <c r="AD187" s="47">
        <f t="shared" si="31"/>
        <v>0</v>
      </c>
      <c r="AH187" s="44" t="s">
        <v>243</v>
      </c>
      <c r="AK187" s="227" t="str">
        <f t="shared" si="24"/>
        <v/>
      </c>
      <c r="AL187" s="227"/>
      <c r="AN187" s="47"/>
      <c r="AO187" s="47"/>
      <c r="AP187" s="47"/>
      <c r="AQ187" s="47"/>
      <c r="AR187" s="227" t="str">
        <f t="shared" si="25"/>
        <v/>
      </c>
      <c r="AS187" s="48"/>
      <c r="AT187" s="47"/>
      <c r="AU187" s="47"/>
      <c r="AV187" s="47"/>
      <c r="AW187" s="47"/>
      <c r="AX187" s="47"/>
      <c r="AZ187" s="47" t="str">
        <f t="shared" si="22"/>
        <v/>
      </c>
      <c r="BA187" s="47"/>
      <c r="BB187" s="47"/>
      <c r="BC187" s="47"/>
      <c r="BD187" s="47"/>
      <c r="BE187" s="47"/>
      <c r="BF187" s="47"/>
      <c r="BG187" s="47"/>
      <c r="BH187" s="47" t="str">
        <f t="shared" si="23"/>
        <v/>
      </c>
      <c r="BI187" s="47"/>
      <c r="BJ187" s="47"/>
      <c r="BK187" s="47"/>
    </row>
    <row r="188" spans="1:63" ht="15.6" x14ac:dyDescent="0.25">
      <c r="A188" s="165"/>
      <c r="B188" s="197" t="str">
        <f>IF('Cow Record'!A188="","",'Cow Record'!A188)</f>
        <v/>
      </c>
      <c r="C188" s="198" t="str">
        <f>IF('Cow Record'!B188="","",'Cow Record'!B188)</f>
        <v/>
      </c>
      <c r="D188" s="313" t="str">
        <f>IF('Cow Record'!D188="","",'Cow Record'!D188)</f>
        <v/>
      </c>
      <c r="E188" s="313"/>
      <c r="F188" s="165"/>
      <c r="G188" s="201" t="str">
        <f>IF('Cow Record'!G188="","",'Cow Record'!G188)</f>
        <v/>
      </c>
      <c r="H188" s="166"/>
      <c r="I188" s="166"/>
      <c r="J188" s="166"/>
      <c r="K188" s="169"/>
      <c r="L188" s="214">
        <v>50</v>
      </c>
      <c r="M188" s="168" t="str">
        <f t="shared" si="26"/>
        <v/>
      </c>
      <c r="N188" s="165"/>
      <c r="O188" s="169"/>
      <c r="P188" s="189" t="str">
        <f t="shared" si="28"/>
        <v/>
      </c>
      <c r="Q188" s="189" t="str">
        <f t="shared" si="29"/>
        <v/>
      </c>
      <c r="R188" s="189" t="str">
        <f t="shared" si="30"/>
        <v/>
      </c>
      <c r="S188" s="190" t="str">
        <f t="shared" si="27"/>
        <v/>
      </c>
      <c r="T188" s="249"/>
      <c r="U188" s="249"/>
      <c r="V188" s="249"/>
      <c r="W188" s="249"/>
      <c r="X188" s="249"/>
      <c r="Y188" s="249"/>
      <c r="Z188" s="244"/>
      <c r="AC188" s="4" t="s">
        <v>228</v>
      </c>
      <c r="AD188" s="1">
        <f t="shared" si="31"/>
        <v>0</v>
      </c>
      <c r="AH188" t="s">
        <v>244</v>
      </c>
      <c r="AK188" s="225" t="str">
        <f t="shared" si="24"/>
        <v/>
      </c>
      <c r="AR188" s="225" t="str">
        <f t="shared" si="25"/>
        <v/>
      </c>
      <c r="AS188" s="228"/>
      <c r="AZ188" s="1" t="str">
        <f t="shared" si="22"/>
        <v/>
      </c>
      <c r="BH188" s="1" t="str">
        <f t="shared" si="23"/>
        <v/>
      </c>
    </row>
    <row r="189" spans="1:63" s="44" customFormat="1" ht="15.6" x14ac:dyDescent="0.3">
      <c r="A189" s="171"/>
      <c r="B189" s="172" t="str">
        <f>IF('Cow Record'!A189="","",'Cow Record'!A189)</f>
        <v/>
      </c>
      <c r="C189" s="174" t="str">
        <f>IF('Cow Record'!B189="","",'Cow Record'!B189)</f>
        <v/>
      </c>
      <c r="D189" s="312" t="str">
        <f>IF('Cow Record'!D189="","",'Cow Record'!D189)</f>
        <v/>
      </c>
      <c r="E189" s="312"/>
      <c r="F189" s="171"/>
      <c r="G189" s="191" t="str">
        <f>IF('Cow Record'!G189="","",'Cow Record'!G189)</f>
        <v/>
      </c>
      <c r="H189" s="172"/>
      <c r="I189" s="172"/>
      <c r="J189" s="172"/>
      <c r="K189" s="175"/>
      <c r="L189" s="215">
        <v>50</v>
      </c>
      <c r="M189" s="174" t="str">
        <f t="shared" si="26"/>
        <v/>
      </c>
      <c r="N189" s="171"/>
      <c r="O189" s="175"/>
      <c r="P189" s="242" t="str">
        <f t="shared" si="28"/>
        <v/>
      </c>
      <c r="Q189" s="242" t="str">
        <f t="shared" si="29"/>
        <v/>
      </c>
      <c r="R189" s="192" t="str">
        <f t="shared" si="30"/>
        <v/>
      </c>
      <c r="S189" s="193" t="str">
        <f t="shared" si="27"/>
        <v/>
      </c>
      <c r="T189" s="250"/>
      <c r="U189" s="250"/>
      <c r="V189" s="250"/>
      <c r="W189" s="250"/>
      <c r="X189" s="250"/>
      <c r="Y189" s="250"/>
      <c r="Z189" s="245"/>
      <c r="AC189" s="44" t="s">
        <v>229</v>
      </c>
      <c r="AD189" s="47">
        <f t="shared" si="31"/>
        <v>0</v>
      </c>
      <c r="AH189" s="44" t="s">
        <v>245</v>
      </c>
      <c r="AK189" s="227" t="str">
        <f t="shared" si="24"/>
        <v/>
      </c>
      <c r="AL189" s="227"/>
      <c r="AN189" s="47"/>
      <c r="AO189" s="47"/>
      <c r="AP189" s="47"/>
      <c r="AQ189" s="47"/>
      <c r="AR189" s="227" t="str">
        <f t="shared" si="25"/>
        <v/>
      </c>
      <c r="AS189" s="48"/>
      <c r="AT189" s="47"/>
      <c r="AU189" s="47"/>
      <c r="AV189" s="47"/>
      <c r="AW189" s="47"/>
      <c r="AX189" s="47"/>
      <c r="AZ189" s="47" t="str">
        <f t="shared" si="22"/>
        <v/>
      </c>
      <c r="BA189" s="47"/>
      <c r="BB189" s="47"/>
      <c r="BC189" s="47"/>
      <c r="BD189" s="47"/>
      <c r="BE189" s="47"/>
      <c r="BF189" s="47"/>
      <c r="BG189" s="47"/>
      <c r="BH189" s="47" t="str">
        <f t="shared" si="23"/>
        <v/>
      </c>
      <c r="BI189" s="47"/>
      <c r="BJ189" s="47"/>
      <c r="BK189" s="47"/>
    </row>
    <row r="190" spans="1:63" ht="15.6" x14ac:dyDescent="0.25">
      <c r="A190" s="165"/>
      <c r="B190" s="197" t="str">
        <f>IF('Cow Record'!A190="","",'Cow Record'!A190)</f>
        <v/>
      </c>
      <c r="C190" s="198" t="str">
        <f>IF('Cow Record'!B190="","",'Cow Record'!B190)</f>
        <v/>
      </c>
      <c r="D190" s="313" t="str">
        <f>IF('Cow Record'!D190="","",'Cow Record'!D190)</f>
        <v/>
      </c>
      <c r="E190" s="313"/>
      <c r="F190" s="165"/>
      <c r="G190" s="201" t="str">
        <f>IF('Cow Record'!G190="","",'Cow Record'!G190)</f>
        <v/>
      </c>
      <c r="H190" s="166"/>
      <c r="I190" s="166"/>
      <c r="J190" s="166"/>
      <c r="K190" s="169"/>
      <c r="L190" s="214">
        <v>50</v>
      </c>
      <c r="M190" s="168" t="str">
        <f t="shared" si="26"/>
        <v/>
      </c>
      <c r="N190" s="165"/>
      <c r="O190" s="169"/>
      <c r="P190" s="189" t="str">
        <f t="shared" si="28"/>
        <v/>
      </c>
      <c r="Q190" s="189" t="str">
        <f t="shared" si="29"/>
        <v/>
      </c>
      <c r="R190" s="189" t="str">
        <f t="shared" si="30"/>
        <v/>
      </c>
      <c r="S190" s="190" t="str">
        <f t="shared" si="27"/>
        <v/>
      </c>
      <c r="T190" s="249"/>
      <c r="U190" s="249"/>
      <c r="V190" s="249"/>
      <c r="W190" s="249"/>
      <c r="X190" s="249"/>
      <c r="Y190" s="249"/>
      <c r="Z190" s="244"/>
      <c r="AC190" t="s">
        <v>94</v>
      </c>
      <c r="AD190" s="1">
        <f t="shared" si="31"/>
        <v>0</v>
      </c>
      <c r="AH190" t="s">
        <v>246</v>
      </c>
      <c r="AK190" s="225" t="str">
        <f t="shared" si="24"/>
        <v/>
      </c>
      <c r="AR190" s="225" t="str">
        <f t="shared" si="25"/>
        <v/>
      </c>
      <c r="AS190" s="228"/>
      <c r="AZ190" s="1" t="str">
        <f t="shared" si="22"/>
        <v/>
      </c>
      <c r="BH190" s="1" t="str">
        <f t="shared" si="23"/>
        <v/>
      </c>
    </row>
    <row r="191" spans="1:63" s="44" customFormat="1" ht="15.6" x14ac:dyDescent="0.3">
      <c r="A191" s="171"/>
      <c r="B191" s="172" t="str">
        <f>IF('Cow Record'!A191="","",'Cow Record'!A191)</f>
        <v/>
      </c>
      <c r="C191" s="174" t="str">
        <f>IF('Cow Record'!B191="","",'Cow Record'!B191)</f>
        <v/>
      </c>
      <c r="D191" s="312" t="str">
        <f>IF('Cow Record'!D191="","",'Cow Record'!D191)</f>
        <v/>
      </c>
      <c r="E191" s="312"/>
      <c r="F191" s="171"/>
      <c r="G191" s="191" t="str">
        <f>IF('Cow Record'!G191="","",'Cow Record'!G191)</f>
        <v/>
      </c>
      <c r="H191" s="172"/>
      <c r="I191" s="172"/>
      <c r="J191" s="172"/>
      <c r="K191" s="175"/>
      <c r="L191" s="215">
        <v>50</v>
      </c>
      <c r="M191" s="174" t="str">
        <f t="shared" si="26"/>
        <v/>
      </c>
      <c r="N191" s="171"/>
      <c r="O191" s="175"/>
      <c r="P191" s="242" t="str">
        <f t="shared" si="28"/>
        <v/>
      </c>
      <c r="Q191" s="242" t="str">
        <f t="shared" si="29"/>
        <v/>
      </c>
      <c r="R191" s="192" t="str">
        <f t="shared" si="30"/>
        <v/>
      </c>
      <c r="S191" s="193" t="str">
        <f t="shared" si="27"/>
        <v/>
      </c>
      <c r="T191" s="250"/>
      <c r="U191" s="250"/>
      <c r="V191" s="250"/>
      <c r="W191" s="250"/>
      <c r="X191" s="250"/>
      <c r="Y191" s="250"/>
      <c r="Z191" s="245"/>
      <c r="AC191" s="44" t="s">
        <v>230</v>
      </c>
      <c r="AD191" s="47">
        <f t="shared" si="31"/>
        <v>0</v>
      </c>
      <c r="AH191" s="44" t="s">
        <v>247</v>
      </c>
      <c r="AK191" s="227" t="str">
        <f t="shared" si="24"/>
        <v/>
      </c>
      <c r="AL191" s="227"/>
      <c r="AN191" s="47"/>
      <c r="AO191" s="47"/>
      <c r="AP191" s="47"/>
      <c r="AQ191" s="47"/>
      <c r="AR191" s="227" t="str">
        <f t="shared" si="25"/>
        <v/>
      </c>
      <c r="AS191" s="48"/>
      <c r="AT191" s="47"/>
      <c r="AU191" s="47"/>
      <c r="AV191" s="47"/>
      <c r="AW191" s="47"/>
      <c r="AX191" s="47"/>
      <c r="AZ191" s="47" t="str">
        <f t="shared" si="22"/>
        <v/>
      </c>
      <c r="BA191" s="47"/>
      <c r="BB191" s="47"/>
      <c r="BC191" s="47"/>
      <c r="BD191" s="47"/>
      <c r="BE191" s="47"/>
      <c r="BF191" s="47"/>
      <c r="BG191" s="47"/>
      <c r="BH191" s="47" t="str">
        <f t="shared" si="23"/>
        <v/>
      </c>
      <c r="BI191" s="47"/>
      <c r="BJ191" s="47"/>
      <c r="BK191" s="47"/>
    </row>
    <row r="192" spans="1:63" ht="15.6" x14ac:dyDescent="0.25">
      <c r="A192" s="165"/>
      <c r="B192" s="197" t="str">
        <f>IF('Cow Record'!A192="","",'Cow Record'!A192)</f>
        <v/>
      </c>
      <c r="C192" s="198" t="str">
        <f>IF('Cow Record'!B192="","",'Cow Record'!B192)</f>
        <v/>
      </c>
      <c r="D192" s="313" t="str">
        <f>IF('Cow Record'!D192="","",'Cow Record'!D192)</f>
        <v/>
      </c>
      <c r="E192" s="313"/>
      <c r="F192" s="165"/>
      <c r="G192" s="201" t="str">
        <f>IF('Cow Record'!G192="","",'Cow Record'!G192)</f>
        <v/>
      </c>
      <c r="H192" s="166"/>
      <c r="I192" s="166"/>
      <c r="J192" s="166"/>
      <c r="K192" s="169"/>
      <c r="L192" s="214">
        <v>50</v>
      </c>
      <c r="M192" s="168" t="str">
        <f t="shared" si="26"/>
        <v/>
      </c>
      <c r="N192" s="165"/>
      <c r="O192" s="169"/>
      <c r="P192" s="189" t="str">
        <f t="shared" si="28"/>
        <v/>
      </c>
      <c r="Q192" s="189" t="str">
        <f t="shared" si="29"/>
        <v/>
      </c>
      <c r="R192" s="189" t="str">
        <f t="shared" si="30"/>
        <v/>
      </c>
      <c r="S192" s="190" t="str">
        <f t="shared" si="27"/>
        <v/>
      </c>
      <c r="T192" s="249"/>
      <c r="U192" s="249"/>
      <c r="V192" s="249"/>
      <c r="W192" s="249"/>
      <c r="X192" s="249"/>
      <c r="Y192" s="249"/>
      <c r="Z192" s="244"/>
      <c r="AC192" s="4" t="s">
        <v>231</v>
      </c>
      <c r="AD192" s="1">
        <f t="shared" si="31"/>
        <v>0</v>
      </c>
      <c r="AH192" t="s">
        <v>248</v>
      </c>
      <c r="AK192" s="225" t="str">
        <f t="shared" si="24"/>
        <v/>
      </c>
      <c r="AR192" s="225" t="str">
        <f t="shared" si="25"/>
        <v/>
      </c>
      <c r="AS192" s="228"/>
      <c r="AZ192" s="1" t="str">
        <f t="shared" si="22"/>
        <v/>
      </c>
      <c r="BH192" s="1" t="str">
        <f t="shared" si="23"/>
        <v/>
      </c>
    </row>
    <row r="193" spans="1:63" s="44" customFormat="1" ht="15.6" x14ac:dyDescent="0.3">
      <c r="A193" s="171"/>
      <c r="B193" s="172" t="str">
        <f>IF('Cow Record'!A193="","",'Cow Record'!A193)</f>
        <v/>
      </c>
      <c r="C193" s="174" t="str">
        <f>IF('Cow Record'!B193="","",'Cow Record'!B193)</f>
        <v/>
      </c>
      <c r="D193" s="312" t="str">
        <f>IF('Cow Record'!D193="","",'Cow Record'!D193)</f>
        <v/>
      </c>
      <c r="E193" s="312"/>
      <c r="F193" s="171"/>
      <c r="G193" s="191" t="str">
        <f>IF('Cow Record'!G193="","",'Cow Record'!G193)</f>
        <v/>
      </c>
      <c r="H193" s="172"/>
      <c r="I193" s="172"/>
      <c r="J193" s="172"/>
      <c r="K193" s="175"/>
      <c r="L193" s="215">
        <v>50</v>
      </c>
      <c r="M193" s="174" t="str">
        <f t="shared" si="26"/>
        <v/>
      </c>
      <c r="N193" s="171"/>
      <c r="O193" s="175"/>
      <c r="P193" s="242" t="str">
        <f t="shared" si="28"/>
        <v/>
      </c>
      <c r="Q193" s="242" t="str">
        <f t="shared" si="29"/>
        <v/>
      </c>
      <c r="R193" s="192" t="str">
        <f t="shared" si="30"/>
        <v/>
      </c>
      <c r="S193" s="193" t="str">
        <f t="shared" si="27"/>
        <v/>
      </c>
      <c r="T193" s="250"/>
      <c r="U193" s="250"/>
      <c r="V193" s="250"/>
      <c r="W193" s="250"/>
      <c r="X193" s="250"/>
      <c r="Y193" s="250"/>
      <c r="Z193" s="245"/>
      <c r="AC193" s="44" t="s">
        <v>96</v>
      </c>
      <c r="AD193" s="47">
        <f t="shared" si="31"/>
        <v>0</v>
      </c>
      <c r="AH193" s="44" t="s">
        <v>249</v>
      </c>
      <c r="AK193" s="227" t="str">
        <f t="shared" si="24"/>
        <v/>
      </c>
      <c r="AL193" s="227"/>
      <c r="AN193" s="47"/>
      <c r="AO193" s="47"/>
      <c r="AP193" s="47"/>
      <c r="AQ193" s="47"/>
      <c r="AR193" s="227" t="str">
        <f t="shared" si="25"/>
        <v/>
      </c>
      <c r="AS193" s="48"/>
      <c r="AT193" s="47"/>
      <c r="AU193" s="47"/>
      <c r="AV193" s="47"/>
      <c r="AW193" s="47"/>
      <c r="AX193" s="47"/>
      <c r="AZ193" s="47" t="str">
        <f t="shared" si="22"/>
        <v/>
      </c>
      <c r="BA193" s="47"/>
      <c r="BB193" s="47"/>
      <c r="BC193" s="47"/>
      <c r="BD193" s="47"/>
      <c r="BE193" s="47"/>
      <c r="BF193" s="47"/>
      <c r="BG193" s="47"/>
      <c r="BH193" s="47" t="str">
        <f t="shared" si="23"/>
        <v/>
      </c>
      <c r="BI193" s="47"/>
      <c r="BJ193" s="47"/>
      <c r="BK193" s="47"/>
    </row>
    <row r="194" spans="1:63" ht="15.6" x14ac:dyDescent="0.25">
      <c r="A194" s="165"/>
      <c r="B194" s="197" t="str">
        <f>IF('Cow Record'!A194="","",'Cow Record'!A194)</f>
        <v/>
      </c>
      <c r="C194" s="198" t="str">
        <f>IF('Cow Record'!B194="","",'Cow Record'!B194)</f>
        <v/>
      </c>
      <c r="D194" s="313" t="str">
        <f>IF('Cow Record'!D194="","",'Cow Record'!D194)</f>
        <v/>
      </c>
      <c r="E194" s="313"/>
      <c r="F194" s="165"/>
      <c r="G194" s="201" t="str">
        <f>IF('Cow Record'!G194="","",'Cow Record'!G194)</f>
        <v/>
      </c>
      <c r="H194" s="166"/>
      <c r="I194" s="166"/>
      <c r="J194" s="166"/>
      <c r="K194" s="169"/>
      <c r="L194" s="214">
        <v>50</v>
      </c>
      <c r="M194" s="168" t="str">
        <f t="shared" si="26"/>
        <v/>
      </c>
      <c r="N194" s="165"/>
      <c r="O194" s="169"/>
      <c r="P194" s="189" t="str">
        <f t="shared" si="28"/>
        <v/>
      </c>
      <c r="Q194" s="189" t="str">
        <f t="shared" si="29"/>
        <v/>
      </c>
      <c r="R194" s="189" t="str">
        <f t="shared" si="30"/>
        <v/>
      </c>
      <c r="S194" s="190" t="str">
        <f t="shared" si="27"/>
        <v/>
      </c>
      <c r="T194" s="249"/>
      <c r="U194" s="249"/>
      <c r="V194" s="249"/>
      <c r="W194" s="249"/>
      <c r="X194" s="249"/>
      <c r="Y194" s="249"/>
      <c r="Z194" s="244"/>
      <c r="AC194" s="4" t="s">
        <v>232</v>
      </c>
      <c r="AD194" s="1">
        <f t="shared" si="31"/>
        <v>0</v>
      </c>
      <c r="AH194" t="s">
        <v>250</v>
      </c>
      <c r="AK194" s="225" t="str">
        <f t="shared" si="24"/>
        <v/>
      </c>
      <c r="AR194" s="225" t="str">
        <f t="shared" si="25"/>
        <v/>
      </c>
      <c r="AS194" s="228"/>
      <c r="AZ194" s="1" t="str">
        <f t="shared" si="22"/>
        <v/>
      </c>
      <c r="BH194" s="1" t="str">
        <f t="shared" si="23"/>
        <v/>
      </c>
    </row>
    <row r="195" spans="1:63" s="44" customFormat="1" ht="15.6" x14ac:dyDescent="0.3">
      <c r="A195" s="171"/>
      <c r="B195" s="172" t="str">
        <f>IF('Cow Record'!A195="","",'Cow Record'!A195)</f>
        <v/>
      </c>
      <c r="C195" s="174" t="str">
        <f>IF('Cow Record'!B195="","",'Cow Record'!B195)</f>
        <v/>
      </c>
      <c r="D195" s="312" t="str">
        <f>IF('Cow Record'!D195="","",'Cow Record'!D195)</f>
        <v/>
      </c>
      <c r="E195" s="312"/>
      <c r="F195" s="171"/>
      <c r="G195" s="191" t="str">
        <f>IF('Cow Record'!G195="","",'Cow Record'!G195)</f>
        <v/>
      </c>
      <c r="H195" s="172"/>
      <c r="I195" s="172"/>
      <c r="J195" s="172"/>
      <c r="K195" s="175"/>
      <c r="L195" s="215">
        <v>50</v>
      </c>
      <c r="M195" s="174" t="str">
        <f t="shared" si="26"/>
        <v/>
      </c>
      <c r="N195" s="171"/>
      <c r="O195" s="175"/>
      <c r="P195" s="242" t="str">
        <f t="shared" si="28"/>
        <v/>
      </c>
      <c r="Q195" s="242" t="str">
        <f t="shared" si="29"/>
        <v/>
      </c>
      <c r="R195" s="192" t="str">
        <f t="shared" si="30"/>
        <v/>
      </c>
      <c r="S195" s="193" t="str">
        <f t="shared" si="27"/>
        <v/>
      </c>
      <c r="T195" s="250"/>
      <c r="U195" s="250"/>
      <c r="V195" s="250"/>
      <c r="W195" s="250"/>
      <c r="X195" s="250"/>
      <c r="Y195" s="250"/>
      <c r="Z195" s="245"/>
      <c r="AC195" s="44" t="s">
        <v>233</v>
      </c>
      <c r="AD195" s="47">
        <f t="shared" si="31"/>
        <v>0</v>
      </c>
      <c r="AH195" s="44" t="s">
        <v>251</v>
      </c>
      <c r="AK195" s="227" t="str">
        <f t="shared" si="24"/>
        <v/>
      </c>
      <c r="AL195" s="227"/>
      <c r="AN195" s="47"/>
      <c r="AO195" s="47"/>
      <c r="AP195" s="47"/>
      <c r="AQ195" s="47"/>
      <c r="AR195" s="227" t="str">
        <f t="shared" si="25"/>
        <v/>
      </c>
      <c r="AS195" s="48"/>
      <c r="AT195" s="47"/>
      <c r="AU195" s="47"/>
      <c r="AV195" s="47"/>
      <c r="AW195" s="47"/>
      <c r="AX195" s="47"/>
      <c r="AZ195" s="47" t="str">
        <f t="shared" si="22"/>
        <v/>
      </c>
      <c r="BA195" s="47"/>
      <c r="BB195" s="47"/>
      <c r="BC195" s="47"/>
      <c r="BD195" s="47"/>
      <c r="BE195" s="47"/>
      <c r="BF195" s="47"/>
      <c r="BG195" s="47"/>
      <c r="BH195" s="47" t="str">
        <f t="shared" si="23"/>
        <v/>
      </c>
      <c r="BI195" s="47"/>
      <c r="BJ195" s="47"/>
      <c r="BK195" s="47"/>
    </row>
    <row r="196" spans="1:63" ht="15.6" x14ac:dyDescent="0.25">
      <c r="A196" s="165"/>
      <c r="B196" s="197" t="str">
        <f>IF('Cow Record'!A196="","",'Cow Record'!A196)</f>
        <v/>
      </c>
      <c r="C196" s="198" t="str">
        <f>IF('Cow Record'!B196="","",'Cow Record'!B196)</f>
        <v/>
      </c>
      <c r="D196" s="313" t="str">
        <f>IF('Cow Record'!D196="","",'Cow Record'!D196)</f>
        <v/>
      </c>
      <c r="E196" s="313"/>
      <c r="F196" s="165"/>
      <c r="G196" s="201" t="str">
        <f>IF('Cow Record'!G196="","",'Cow Record'!G196)</f>
        <v/>
      </c>
      <c r="H196" s="166"/>
      <c r="I196" s="166"/>
      <c r="J196" s="166"/>
      <c r="K196" s="169"/>
      <c r="L196" s="214">
        <v>50</v>
      </c>
      <c r="M196" s="168" t="str">
        <f t="shared" si="26"/>
        <v/>
      </c>
      <c r="N196" s="165"/>
      <c r="O196" s="169"/>
      <c r="P196" s="189" t="str">
        <f t="shared" si="28"/>
        <v/>
      </c>
      <c r="Q196" s="189" t="str">
        <f t="shared" si="29"/>
        <v/>
      </c>
      <c r="R196" s="189" t="str">
        <f t="shared" si="30"/>
        <v/>
      </c>
      <c r="S196" s="190" t="str">
        <f t="shared" si="27"/>
        <v/>
      </c>
      <c r="T196" s="249"/>
      <c r="U196" s="249"/>
      <c r="V196" s="249"/>
      <c r="W196" s="249"/>
      <c r="X196" s="249"/>
      <c r="Y196" s="249"/>
      <c r="Z196" s="244"/>
      <c r="AC196" s="4" t="s">
        <v>98</v>
      </c>
      <c r="AD196" s="1">
        <f t="shared" si="31"/>
        <v>0</v>
      </c>
      <c r="AH196" t="s">
        <v>252</v>
      </c>
      <c r="AK196" s="225" t="str">
        <f t="shared" si="24"/>
        <v/>
      </c>
      <c r="AR196" s="225" t="str">
        <f t="shared" si="25"/>
        <v/>
      </c>
      <c r="AS196" s="228"/>
      <c r="AZ196" s="1" t="str">
        <f t="shared" ref="AZ196:AZ206" si="32">Q196</f>
        <v/>
      </c>
      <c r="BH196" s="1" t="str">
        <f t="shared" ref="BH196:BH206" si="33">R196</f>
        <v/>
      </c>
    </row>
    <row r="197" spans="1:63" s="44" customFormat="1" ht="15.6" x14ac:dyDescent="0.3">
      <c r="A197" s="171"/>
      <c r="B197" s="172" t="str">
        <f>IF('Cow Record'!A197="","",'Cow Record'!A197)</f>
        <v/>
      </c>
      <c r="C197" s="174" t="str">
        <f>IF('Cow Record'!B197="","",'Cow Record'!B197)</f>
        <v/>
      </c>
      <c r="D197" s="312" t="str">
        <f>IF('Cow Record'!D197="","",'Cow Record'!D197)</f>
        <v/>
      </c>
      <c r="E197" s="312"/>
      <c r="F197" s="171"/>
      <c r="G197" s="191" t="str">
        <f>IF('Cow Record'!G197="","",'Cow Record'!G197)</f>
        <v/>
      </c>
      <c r="H197" s="172"/>
      <c r="I197" s="172"/>
      <c r="J197" s="172"/>
      <c r="K197" s="175"/>
      <c r="L197" s="215">
        <v>50</v>
      </c>
      <c r="M197" s="174" t="str">
        <f t="shared" si="26"/>
        <v/>
      </c>
      <c r="N197" s="171"/>
      <c r="O197" s="175"/>
      <c r="P197" s="242" t="str">
        <f t="shared" si="28"/>
        <v/>
      </c>
      <c r="Q197" s="242" t="str">
        <f t="shared" si="29"/>
        <v/>
      </c>
      <c r="R197" s="192" t="str">
        <f t="shared" si="30"/>
        <v/>
      </c>
      <c r="S197" s="193" t="str">
        <f t="shared" si="27"/>
        <v/>
      </c>
      <c r="T197" s="250"/>
      <c r="U197" s="250"/>
      <c r="V197" s="250"/>
      <c r="W197" s="250"/>
      <c r="X197" s="250"/>
      <c r="Y197" s="250"/>
      <c r="Z197" s="245"/>
      <c r="AC197" s="44" t="s">
        <v>234</v>
      </c>
      <c r="AD197" s="47">
        <f t="shared" si="31"/>
        <v>0</v>
      </c>
      <c r="AH197" s="44" t="s">
        <v>253</v>
      </c>
      <c r="AK197" s="227" t="str">
        <f t="shared" si="24"/>
        <v/>
      </c>
      <c r="AL197" s="227"/>
      <c r="AN197" s="47"/>
      <c r="AO197" s="47"/>
      <c r="AP197" s="47"/>
      <c r="AQ197" s="47"/>
      <c r="AR197" s="227" t="str">
        <f t="shared" si="25"/>
        <v/>
      </c>
      <c r="AS197" s="48"/>
      <c r="AT197" s="47"/>
      <c r="AU197" s="47"/>
      <c r="AV197" s="47"/>
      <c r="AW197" s="47"/>
      <c r="AX197" s="47"/>
      <c r="AZ197" s="47" t="str">
        <f t="shared" si="32"/>
        <v/>
      </c>
      <c r="BA197" s="47"/>
      <c r="BB197" s="47"/>
      <c r="BC197" s="47"/>
      <c r="BD197" s="47"/>
      <c r="BE197" s="47"/>
      <c r="BF197" s="47"/>
      <c r="BG197" s="47"/>
      <c r="BH197" s="47" t="str">
        <f t="shared" si="33"/>
        <v/>
      </c>
      <c r="BI197" s="47"/>
      <c r="BJ197" s="47"/>
      <c r="BK197" s="47"/>
    </row>
    <row r="198" spans="1:63" ht="15.6" x14ac:dyDescent="0.25">
      <c r="A198" s="165"/>
      <c r="B198" s="197" t="str">
        <f>IF('Cow Record'!A198="","",'Cow Record'!A198)</f>
        <v/>
      </c>
      <c r="C198" s="198" t="str">
        <f>IF('Cow Record'!B198="","",'Cow Record'!B198)</f>
        <v/>
      </c>
      <c r="D198" s="313" t="str">
        <f>IF('Cow Record'!D198="","",'Cow Record'!D198)</f>
        <v/>
      </c>
      <c r="E198" s="313"/>
      <c r="F198" s="165"/>
      <c r="G198" s="201" t="str">
        <f>IF('Cow Record'!G198="","",'Cow Record'!G198)</f>
        <v/>
      </c>
      <c r="H198" s="166"/>
      <c r="I198" s="166"/>
      <c r="J198" s="166"/>
      <c r="K198" s="169"/>
      <c r="L198" s="214">
        <v>50</v>
      </c>
      <c r="M198" s="168" t="str">
        <f t="shared" si="26"/>
        <v/>
      </c>
      <c r="N198" s="165"/>
      <c r="O198" s="169"/>
      <c r="P198" s="189" t="str">
        <f t="shared" si="28"/>
        <v/>
      </c>
      <c r="Q198" s="189" t="str">
        <f t="shared" si="29"/>
        <v/>
      </c>
      <c r="R198" s="189" t="str">
        <f t="shared" si="30"/>
        <v/>
      </c>
      <c r="S198" s="190" t="str">
        <f t="shared" si="27"/>
        <v/>
      </c>
      <c r="T198" s="249"/>
      <c r="U198" s="249"/>
      <c r="V198" s="249"/>
      <c r="W198" s="249"/>
      <c r="X198" s="249"/>
      <c r="Y198" s="249"/>
      <c r="Z198" s="244"/>
      <c r="AC198" s="4" t="s">
        <v>235</v>
      </c>
      <c r="AD198" s="1">
        <f t="shared" si="31"/>
        <v>0</v>
      </c>
      <c r="AH198" t="s">
        <v>254</v>
      </c>
      <c r="AK198" s="225" t="str">
        <f t="shared" ref="AK198:AK206" si="34">P198</f>
        <v/>
      </c>
      <c r="AR198" s="225" t="str">
        <f t="shared" ref="AR198:AR206" si="35">S198</f>
        <v/>
      </c>
      <c r="AS198" s="228"/>
      <c r="AZ198" s="1" t="str">
        <f t="shared" si="32"/>
        <v/>
      </c>
      <c r="BH198" s="1" t="str">
        <f t="shared" si="33"/>
        <v/>
      </c>
    </row>
    <row r="199" spans="1:63" s="44" customFormat="1" ht="15.6" x14ac:dyDescent="0.3">
      <c r="A199" s="171"/>
      <c r="B199" s="172" t="str">
        <f>IF('Cow Record'!A199="","",'Cow Record'!A199)</f>
        <v/>
      </c>
      <c r="C199" s="174" t="str">
        <f>IF('Cow Record'!B199="","",'Cow Record'!B199)</f>
        <v/>
      </c>
      <c r="D199" s="312" t="str">
        <f>IF('Cow Record'!D199="","",'Cow Record'!D199)</f>
        <v/>
      </c>
      <c r="E199" s="312"/>
      <c r="F199" s="171"/>
      <c r="G199" s="191" t="str">
        <f>IF('Cow Record'!G199="","",'Cow Record'!G199)</f>
        <v/>
      </c>
      <c r="H199" s="172"/>
      <c r="I199" s="172"/>
      <c r="J199" s="172"/>
      <c r="K199" s="175"/>
      <c r="L199" s="215">
        <v>50</v>
      </c>
      <c r="M199" s="174" t="str">
        <f t="shared" ref="M199:M206" si="36">IF(K199="","",IF(J199="D",K199/(1-(L199/100)),K199))</f>
        <v/>
      </c>
      <c r="N199" s="171"/>
      <c r="O199" s="175"/>
      <c r="P199" s="242" t="str">
        <f t="shared" si="28"/>
        <v/>
      </c>
      <c r="Q199" s="242" t="str">
        <f t="shared" si="29"/>
        <v/>
      </c>
      <c r="R199" s="192" t="str">
        <f t="shared" si="30"/>
        <v/>
      </c>
      <c r="S199" s="193" t="str">
        <f t="shared" ref="S199:S206" si="37">IF(C199="","",H199/C199)</f>
        <v/>
      </c>
      <c r="T199" s="250"/>
      <c r="U199" s="250"/>
      <c r="V199" s="250"/>
      <c r="W199" s="250"/>
      <c r="X199" s="250"/>
      <c r="Y199" s="250"/>
      <c r="Z199" s="245"/>
      <c r="AC199" s="44" t="s">
        <v>236</v>
      </c>
      <c r="AD199" s="47">
        <f t="shared" si="31"/>
        <v>0</v>
      </c>
      <c r="AH199" s="44" t="s">
        <v>108</v>
      </c>
      <c r="AK199" s="227" t="str">
        <f t="shared" si="34"/>
        <v/>
      </c>
      <c r="AL199" s="227"/>
      <c r="AN199" s="47"/>
      <c r="AO199" s="47"/>
      <c r="AP199" s="47"/>
      <c r="AQ199" s="47"/>
      <c r="AR199" s="227" t="str">
        <f t="shared" si="35"/>
        <v/>
      </c>
      <c r="AS199" s="48"/>
      <c r="AT199" s="47"/>
      <c r="AU199" s="47"/>
      <c r="AV199" s="47"/>
      <c r="AW199" s="47"/>
      <c r="AX199" s="47"/>
      <c r="AZ199" s="47" t="str">
        <f t="shared" si="32"/>
        <v/>
      </c>
      <c r="BA199" s="47"/>
      <c r="BB199" s="47"/>
      <c r="BC199" s="47"/>
      <c r="BD199" s="47"/>
      <c r="BE199" s="47"/>
      <c r="BF199" s="47"/>
      <c r="BG199" s="47"/>
      <c r="BH199" s="47" t="str">
        <f t="shared" si="33"/>
        <v/>
      </c>
      <c r="BI199" s="47"/>
      <c r="BJ199" s="47"/>
      <c r="BK199" s="47"/>
    </row>
    <row r="200" spans="1:63" ht="15.6" x14ac:dyDescent="0.25">
      <c r="A200" s="165"/>
      <c r="B200" s="197" t="str">
        <f>IF('Cow Record'!A200="","",'Cow Record'!A200)</f>
        <v/>
      </c>
      <c r="C200" s="198" t="str">
        <f>IF('Cow Record'!B200="","",'Cow Record'!B200)</f>
        <v/>
      </c>
      <c r="D200" s="313" t="str">
        <f>IF('Cow Record'!D200="","",'Cow Record'!D200)</f>
        <v/>
      </c>
      <c r="E200" s="313"/>
      <c r="F200" s="165"/>
      <c r="G200" s="201" t="str">
        <f>IF('Cow Record'!G200="","",'Cow Record'!G200)</f>
        <v/>
      </c>
      <c r="H200" s="166"/>
      <c r="I200" s="166"/>
      <c r="J200" s="166"/>
      <c r="K200" s="169"/>
      <c r="L200" s="214">
        <v>50</v>
      </c>
      <c r="M200" s="168" t="str">
        <f t="shared" si="36"/>
        <v/>
      </c>
      <c r="N200" s="165"/>
      <c r="O200" s="169"/>
      <c r="P200" s="189" t="str">
        <f t="shared" si="28"/>
        <v/>
      </c>
      <c r="Q200" s="189" t="str">
        <f t="shared" si="29"/>
        <v/>
      </c>
      <c r="R200" s="189" t="str">
        <f t="shared" si="30"/>
        <v/>
      </c>
      <c r="S200" s="190" t="str">
        <f t="shared" si="37"/>
        <v/>
      </c>
      <c r="T200" s="249"/>
      <c r="U200" s="249"/>
      <c r="V200" s="249"/>
      <c r="W200" s="249"/>
      <c r="X200" s="249"/>
      <c r="Y200" s="249"/>
      <c r="Z200" s="244"/>
      <c r="AC200" s="4" t="s">
        <v>237</v>
      </c>
      <c r="AD200" s="1">
        <f t="shared" si="31"/>
        <v>0</v>
      </c>
      <c r="AH200" t="s">
        <v>255</v>
      </c>
      <c r="AK200" s="225" t="str">
        <f t="shared" si="34"/>
        <v/>
      </c>
      <c r="AR200" s="225" t="str">
        <f t="shared" si="35"/>
        <v/>
      </c>
      <c r="AS200" s="228"/>
      <c r="AZ200" s="1" t="str">
        <f t="shared" si="32"/>
        <v/>
      </c>
      <c r="BH200" s="1" t="str">
        <f t="shared" si="33"/>
        <v/>
      </c>
    </row>
    <row r="201" spans="1:63" s="44" customFormat="1" ht="15.6" x14ac:dyDescent="0.3">
      <c r="A201" s="171"/>
      <c r="B201" s="172" t="str">
        <f>IF('Cow Record'!A201="","",'Cow Record'!A201)</f>
        <v/>
      </c>
      <c r="C201" s="174" t="str">
        <f>IF('Cow Record'!B201="","",'Cow Record'!B201)</f>
        <v/>
      </c>
      <c r="D201" s="312" t="str">
        <f>IF('Cow Record'!D201="","",'Cow Record'!D201)</f>
        <v/>
      </c>
      <c r="E201" s="312"/>
      <c r="F201" s="171"/>
      <c r="G201" s="191" t="str">
        <f>IF('Cow Record'!G201="","",'Cow Record'!G201)</f>
        <v/>
      </c>
      <c r="H201" s="172"/>
      <c r="I201" s="172"/>
      <c r="J201" s="172"/>
      <c r="K201" s="175"/>
      <c r="L201" s="215">
        <v>50</v>
      </c>
      <c r="M201" s="174" t="str">
        <f t="shared" si="36"/>
        <v/>
      </c>
      <c r="N201" s="171"/>
      <c r="O201" s="175"/>
      <c r="P201" s="242" t="str">
        <f t="shared" si="28"/>
        <v/>
      </c>
      <c r="Q201" s="242" t="str">
        <f t="shared" si="29"/>
        <v/>
      </c>
      <c r="R201" s="192" t="str">
        <f t="shared" si="30"/>
        <v/>
      </c>
      <c r="S201" s="193" t="str">
        <f t="shared" si="37"/>
        <v/>
      </c>
      <c r="T201" s="250"/>
      <c r="U201" s="250"/>
      <c r="V201" s="250"/>
      <c r="W201" s="250"/>
      <c r="X201" s="250"/>
      <c r="Y201" s="250"/>
      <c r="Z201" s="245"/>
      <c r="AC201" s="44" t="s">
        <v>238</v>
      </c>
      <c r="AD201" s="47">
        <f t="shared" si="31"/>
        <v>0</v>
      </c>
      <c r="AH201" s="44" t="s">
        <v>256</v>
      </c>
      <c r="AK201" s="227" t="str">
        <f t="shared" si="34"/>
        <v/>
      </c>
      <c r="AL201" s="227"/>
      <c r="AN201" s="47"/>
      <c r="AO201" s="47"/>
      <c r="AP201" s="47"/>
      <c r="AQ201" s="47"/>
      <c r="AR201" s="227" t="str">
        <f t="shared" si="35"/>
        <v/>
      </c>
      <c r="AS201" s="48"/>
      <c r="AT201" s="47"/>
      <c r="AU201" s="47"/>
      <c r="AV201" s="47"/>
      <c r="AW201" s="47"/>
      <c r="AX201" s="47"/>
      <c r="AZ201" s="47" t="str">
        <f t="shared" si="32"/>
        <v/>
      </c>
      <c r="BA201" s="47"/>
      <c r="BB201" s="47"/>
      <c r="BC201" s="47"/>
      <c r="BD201" s="47"/>
      <c r="BE201" s="47"/>
      <c r="BF201" s="47"/>
      <c r="BG201" s="47"/>
      <c r="BH201" s="47" t="str">
        <f t="shared" si="33"/>
        <v/>
      </c>
      <c r="BI201" s="47"/>
      <c r="BJ201" s="47"/>
      <c r="BK201" s="47"/>
    </row>
    <row r="202" spans="1:63" ht="15.6" x14ac:dyDescent="0.25">
      <c r="A202" s="165"/>
      <c r="B202" s="197" t="str">
        <f>IF('Cow Record'!A202="","",'Cow Record'!A202)</f>
        <v/>
      </c>
      <c r="C202" s="198" t="str">
        <f>IF('Cow Record'!B202="","",'Cow Record'!B202)</f>
        <v/>
      </c>
      <c r="D202" s="313" t="str">
        <f>IF('Cow Record'!D202="","",'Cow Record'!D202)</f>
        <v/>
      </c>
      <c r="E202" s="313"/>
      <c r="F202" s="165"/>
      <c r="G202" s="201" t="str">
        <f>IF('Cow Record'!G202="","",'Cow Record'!G202)</f>
        <v/>
      </c>
      <c r="H202" s="166"/>
      <c r="I202" s="166"/>
      <c r="J202" s="166"/>
      <c r="K202" s="169"/>
      <c r="L202" s="214">
        <v>50</v>
      </c>
      <c r="M202" s="168" t="str">
        <f t="shared" si="36"/>
        <v/>
      </c>
      <c r="N202" s="165"/>
      <c r="O202" s="169"/>
      <c r="P202" s="189" t="str">
        <f t="shared" si="28"/>
        <v/>
      </c>
      <c r="Q202" s="189" t="str">
        <f t="shared" si="29"/>
        <v/>
      </c>
      <c r="R202" s="189" t="str">
        <f t="shared" si="30"/>
        <v/>
      </c>
      <c r="S202" s="190" t="str">
        <f t="shared" si="37"/>
        <v/>
      </c>
      <c r="T202" s="249"/>
      <c r="U202" s="249"/>
      <c r="V202" s="249"/>
      <c r="W202" s="249"/>
      <c r="X202" s="249"/>
      <c r="Y202" s="249"/>
      <c r="Z202" s="244"/>
      <c r="AC202" s="4" t="s">
        <v>239</v>
      </c>
      <c r="AD202" s="1">
        <f t="shared" si="31"/>
        <v>0</v>
      </c>
      <c r="AH202" t="s">
        <v>110</v>
      </c>
      <c r="AK202" s="225" t="str">
        <f t="shared" si="34"/>
        <v/>
      </c>
      <c r="AR202" s="225" t="str">
        <f t="shared" si="35"/>
        <v/>
      </c>
      <c r="AS202" s="228"/>
      <c r="AZ202" s="1" t="str">
        <f t="shared" si="32"/>
        <v/>
      </c>
      <c r="BH202" s="1" t="str">
        <f t="shared" si="33"/>
        <v/>
      </c>
    </row>
    <row r="203" spans="1:63" s="44" customFormat="1" ht="15.6" x14ac:dyDescent="0.3">
      <c r="A203" s="171"/>
      <c r="B203" s="172" t="str">
        <f>IF('Cow Record'!A203="","",'Cow Record'!A203)</f>
        <v/>
      </c>
      <c r="C203" s="174" t="str">
        <f>IF('Cow Record'!B203="","",'Cow Record'!B203)</f>
        <v/>
      </c>
      <c r="D203" s="312" t="str">
        <f>IF('Cow Record'!D203="","",'Cow Record'!D203)</f>
        <v/>
      </c>
      <c r="E203" s="312"/>
      <c r="F203" s="171"/>
      <c r="G203" s="191" t="str">
        <f>IF('Cow Record'!G203="","",'Cow Record'!G203)</f>
        <v/>
      </c>
      <c r="H203" s="172"/>
      <c r="I203" s="172"/>
      <c r="J203" s="172"/>
      <c r="K203" s="175"/>
      <c r="L203" s="215">
        <v>50</v>
      </c>
      <c r="M203" s="174" t="str">
        <f t="shared" si="36"/>
        <v/>
      </c>
      <c r="N203" s="171"/>
      <c r="O203" s="175"/>
      <c r="P203" s="242" t="str">
        <f t="shared" ref="P203:P206" si="38">IF(I203="","",(H203-F203)/(I203-D203))</f>
        <v/>
      </c>
      <c r="Q203" s="242" t="str">
        <f t="shared" ref="Q203:Q206" si="39">IF(I203="","",(M203-H203)/(N203-I203))</f>
        <v/>
      </c>
      <c r="R203" s="192" t="str">
        <f t="shared" ref="R203:R206" si="40">IF(N203="","",(M203-F203)/(N203-D203))</f>
        <v/>
      </c>
      <c r="S203" s="193" t="str">
        <f t="shared" si="37"/>
        <v/>
      </c>
      <c r="T203" s="250"/>
      <c r="U203" s="250"/>
      <c r="V203" s="250"/>
      <c r="W203" s="250"/>
      <c r="X203" s="250"/>
      <c r="Y203" s="250"/>
      <c r="Z203" s="245"/>
      <c r="AC203" s="44" t="s">
        <v>240</v>
      </c>
      <c r="AD203" s="47">
        <f t="shared" si="31"/>
        <v>0</v>
      </c>
      <c r="AH203" s="44" t="s">
        <v>257</v>
      </c>
      <c r="AK203" s="227" t="str">
        <f t="shared" si="34"/>
        <v/>
      </c>
      <c r="AL203" s="227"/>
      <c r="AN203" s="47"/>
      <c r="AO203" s="47"/>
      <c r="AP203" s="47"/>
      <c r="AQ203" s="47"/>
      <c r="AR203" s="227" t="str">
        <f t="shared" si="35"/>
        <v/>
      </c>
      <c r="AS203" s="48"/>
      <c r="AT203" s="47"/>
      <c r="AU203" s="47"/>
      <c r="AV203" s="47"/>
      <c r="AW203" s="47"/>
      <c r="AX203" s="47"/>
      <c r="AZ203" s="47" t="str">
        <f t="shared" si="32"/>
        <v/>
      </c>
      <c r="BA203" s="47"/>
      <c r="BB203" s="47"/>
      <c r="BC203" s="47"/>
      <c r="BD203" s="47"/>
      <c r="BE203" s="47"/>
      <c r="BF203" s="47"/>
      <c r="BG203" s="47"/>
      <c r="BH203" s="47" t="str">
        <f t="shared" si="33"/>
        <v/>
      </c>
      <c r="BI203" s="47"/>
      <c r="BJ203" s="47"/>
      <c r="BK203" s="47"/>
    </row>
    <row r="204" spans="1:63" ht="15.6" x14ac:dyDescent="0.25">
      <c r="A204" s="165"/>
      <c r="B204" s="197" t="str">
        <f>IF('Cow Record'!A204="","",'Cow Record'!A204)</f>
        <v/>
      </c>
      <c r="C204" s="198" t="str">
        <f>IF('Cow Record'!B204="","",'Cow Record'!B204)</f>
        <v/>
      </c>
      <c r="D204" s="313" t="str">
        <f>IF('Cow Record'!D204="","",'Cow Record'!D204)</f>
        <v/>
      </c>
      <c r="E204" s="313"/>
      <c r="F204" s="165"/>
      <c r="G204" s="201" t="str">
        <f>IF('Cow Record'!G204="","",'Cow Record'!G204)</f>
        <v/>
      </c>
      <c r="H204" s="166"/>
      <c r="I204" s="166"/>
      <c r="J204" s="166"/>
      <c r="K204" s="169"/>
      <c r="L204" s="214">
        <v>50</v>
      </c>
      <c r="M204" s="168" t="str">
        <f t="shared" si="36"/>
        <v/>
      </c>
      <c r="N204" s="165"/>
      <c r="O204" s="169"/>
      <c r="P204" s="189" t="str">
        <f t="shared" si="38"/>
        <v/>
      </c>
      <c r="Q204" s="189" t="str">
        <f t="shared" si="39"/>
        <v/>
      </c>
      <c r="R204" s="189" t="str">
        <f t="shared" si="40"/>
        <v/>
      </c>
      <c r="S204" s="190" t="str">
        <f t="shared" si="37"/>
        <v/>
      </c>
      <c r="T204" s="249"/>
      <c r="U204" s="249"/>
      <c r="V204" s="249"/>
      <c r="W204" s="249"/>
      <c r="X204" s="249"/>
      <c r="Y204" s="249"/>
      <c r="Z204" s="244"/>
      <c r="AC204" t="s">
        <v>241</v>
      </c>
      <c r="AD204" s="1">
        <f t="shared" si="31"/>
        <v>0</v>
      </c>
      <c r="AH204" t="s">
        <v>258</v>
      </c>
      <c r="AK204" s="225" t="str">
        <f t="shared" si="34"/>
        <v/>
      </c>
      <c r="AR204" s="225" t="str">
        <f t="shared" si="35"/>
        <v/>
      </c>
      <c r="AS204" s="228"/>
      <c r="AZ204" s="1" t="str">
        <f t="shared" si="32"/>
        <v/>
      </c>
      <c r="BH204" s="1" t="str">
        <f t="shared" si="33"/>
        <v/>
      </c>
    </row>
    <row r="205" spans="1:63" s="44" customFormat="1" ht="15.6" x14ac:dyDescent="0.3">
      <c r="A205" s="171"/>
      <c r="B205" s="172" t="str">
        <f>IF('Cow Record'!A205="","",'Cow Record'!A205)</f>
        <v/>
      </c>
      <c r="C205" s="174" t="str">
        <f>IF('Cow Record'!B205="","",'Cow Record'!B205)</f>
        <v/>
      </c>
      <c r="D205" s="312" t="str">
        <f>IF('Cow Record'!D205="","",'Cow Record'!D205)</f>
        <v/>
      </c>
      <c r="E205" s="312"/>
      <c r="F205" s="171"/>
      <c r="G205" s="191" t="str">
        <f>IF('Cow Record'!G205="","",'Cow Record'!G205)</f>
        <v/>
      </c>
      <c r="H205" s="172"/>
      <c r="I205" s="172"/>
      <c r="J205" s="172"/>
      <c r="K205" s="175"/>
      <c r="L205" s="215">
        <v>50</v>
      </c>
      <c r="M205" s="174" t="str">
        <f t="shared" si="36"/>
        <v/>
      </c>
      <c r="N205" s="171"/>
      <c r="O205" s="175"/>
      <c r="P205" s="242" t="str">
        <f t="shared" si="38"/>
        <v/>
      </c>
      <c r="Q205" s="242" t="str">
        <f t="shared" si="39"/>
        <v/>
      </c>
      <c r="R205" s="192" t="str">
        <f t="shared" si="40"/>
        <v/>
      </c>
      <c r="S205" s="193" t="str">
        <f t="shared" si="37"/>
        <v/>
      </c>
      <c r="T205" s="250"/>
      <c r="U205" s="250"/>
      <c r="V205" s="250"/>
      <c r="W205" s="250"/>
      <c r="X205" s="250"/>
      <c r="Y205" s="250"/>
      <c r="Z205" s="245"/>
      <c r="AC205" s="44" t="s">
        <v>242</v>
      </c>
      <c r="AD205" s="47">
        <f t="shared" si="31"/>
        <v>0</v>
      </c>
      <c r="AH205" s="44" t="s">
        <v>111</v>
      </c>
      <c r="AK205" s="225" t="str">
        <f t="shared" si="34"/>
        <v/>
      </c>
      <c r="AL205" s="225"/>
      <c r="AN205" s="47"/>
      <c r="AO205" s="47"/>
      <c r="AP205" s="47"/>
      <c r="AQ205" s="47"/>
      <c r="AR205" s="225" t="str">
        <f t="shared" si="35"/>
        <v/>
      </c>
      <c r="AS205" s="228"/>
      <c r="AT205" s="47"/>
      <c r="AU205" s="47"/>
      <c r="AV205" s="47"/>
      <c r="AW205" s="47"/>
      <c r="AX205" s="47"/>
      <c r="AZ205" s="47" t="str">
        <f t="shared" si="32"/>
        <v/>
      </c>
      <c r="BA205" s="47"/>
      <c r="BB205" s="47"/>
      <c r="BC205" s="47"/>
      <c r="BD205" s="47"/>
      <c r="BE205" s="47"/>
      <c r="BF205" s="47"/>
      <c r="BG205" s="47"/>
      <c r="BH205" s="47" t="str">
        <f t="shared" si="33"/>
        <v/>
      </c>
      <c r="BI205" s="47"/>
      <c r="BJ205" s="47"/>
      <c r="BK205" s="47"/>
    </row>
    <row r="206" spans="1:63" ht="16.2" thickBot="1" x14ac:dyDescent="0.3">
      <c r="A206" s="178"/>
      <c r="B206" s="199" t="str">
        <f>IF('Cow Record'!A206="","",'Cow Record'!A206)</f>
        <v/>
      </c>
      <c r="C206" s="200" t="str">
        <f>IF('Cow Record'!B206="","",'Cow Record'!B206)</f>
        <v/>
      </c>
      <c r="D206" s="311" t="str">
        <f>IF('Cow Record'!D206="","",'Cow Record'!D206)</f>
        <v/>
      </c>
      <c r="E206" s="311"/>
      <c r="F206" s="178"/>
      <c r="G206" s="202" t="str">
        <f>IF('Cow Record'!G206="","",'Cow Record'!G206)</f>
        <v/>
      </c>
      <c r="H206" s="179"/>
      <c r="I206" s="179"/>
      <c r="J206" s="179"/>
      <c r="K206" s="182"/>
      <c r="L206" s="216">
        <v>50</v>
      </c>
      <c r="M206" s="181" t="str">
        <f t="shared" si="36"/>
        <v/>
      </c>
      <c r="N206" s="178"/>
      <c r="O206" s="182"/>
      <c r="P206" s="194" t="str">
        <f t="shared" si="38"/>
        <v/>
      </c>
      <c r="Q206" s="195" t="str">
        <f t="shared" si="39"/>
        <v/>
      </c>
      <c r="R206" s="195" t="str">
        <f t="shared" si="40"/>
        <v/>
      </c>
      <c r="S206" s="196" t="str">
        <f t="shared" si="37"/>
        <v/>
      </c>
      <c r="T206" s="249"/>
      <c r="U206" s="249"/>
      <c r="V206" s="249"/>
      <c r="W206" s="249"/>
      <c r="X206" s="249"/>
      <c r="Y206" s="249"/>
      <c r="Z206" s="244"/>
      <c r="AC206" s="4" t="s">
        <v>243</v>
      </c>
      <c r="AD206" s="1">
        <f t="shared" si="31"/>
        <v>0</v>
      </c>
      <c r="AH206" t="s">
        <v>259</v>
      </c>
      <c r="AK206" s="225" t="str">
        <f t="shared" si="34"/>
        <v/>
      </c>
      <c r="AR206" s="225" t="str">
        <f t="shared" si="35"/>
        <v/>
      </c>
      <c r="AS206" s="228"/>
      <c r="AZ206" s="1" t="str">
        <f t="shared" si="32"/>
        <v/>
      </c>
      <c r="BH206" s="1" t="str">
        <f t="shared" si="33"/>
        <v/>
      </c>
    </row>
    <row r="207" spans="1:63" ht="14.4" thickTop="1" x14ac:dyDescent="0.25">
      <c r="AC207" t="s">
        <v>244</v>
      </c>
      <c r="AD207" s="1">
        <f t="shared" si="31"/>
        <v>0</v>
      </c>
      <c r="AH207" s="4" t="s">
        <v>260</v>
      </c>
    </row>
    <row r="208" spans="1:63" x14ac:dyDescent="0.25">
      <c r="AC208" s="4" t="s">
        <v>245</v>
      </c>
      <c r="AD208" s="1">
        <f t="shared" si="31"/>
        <v>0</v>
      </c>
      <c r="AH208" t="s">
        <v>261</v>
      </c>
    </row>
    <row r="209" spans="29:34" x14ac:dyDescent="0.25">
      <c r="AC209" t="s">
        <v>246</v>
      </c>
      <c r="AD209" s="1">
        <f t="shared" si="31"/>
        <v>0</v>
      </c>
      <c r="AH209" s="4" t="s">
        <v>262</v>
      </c>
    </row>
    <row r="210" spans="29:34" x14ac:dyDescent="0.25">
      <c r="AC210" s="4" t="s">
        <v>247</v>
      </c>
      <c r="AD210" s="1">
        <f t="shared" si="31"/>
        <v>0</v>
      </c>
      <c r="AH210" t="s">
        <v>263</v>
      </c>
    </row>
    <row r="211" spans="29:34" x14ac:dyDescent="0.25">
      <c r="AC211" t="s">
        <v>248</v>
      </c>
      <c r="AD211" s="1">
        <f t="shared" si="31"/>
        <v>0</v>
      </c>
      <c r="AH211" s="4" t="s">
        <v>264</v>
      </c>
    </row>
    <row r="212" spans="29:34" x14ac:dyDescent="0.25">
      <c r="AC212" s="4" t="s">
        <v>249</v>
      </c>
      <c r="AD212" s="1">
        <f t="shared" si="31"/>
        <v>0</v>
      </c>
      <c r="AH212" t="s">
        <v>265</v>
      </c>
    </row>
    <row r="213" spans="29:34" x14ac:dyDescent="0.25">
      <c r="AC213" t="s">
        <v>250</v>
      </c>
      <c r="AD213" s="1">
        <f t="shared" si="31"/>
        <v>0</v>
      </c>
    </row>
    <row r="214" spans="29:34" x14ac:dyDescent="0.25">
      <c r="AC214" s="4" t="s">
        <v>251</v>
      </c>
      <c r="AD214" s="1">
        <f t="shared" ref="AD214:AD231" si="41">IF($O$1="Grade_Std","",COUNTIFS($O$6:$O$206,"="&amp;$AC214))</f>
        <v>0</v>
      </c>
    </row>
    <row r="215" spans="29:34" x14ac:dyDescent="0.25">
      <c r="AC215" t="s">
        <v>252</v>
      </c>
      <c r="AD215" s="1">
        <f t="shared" si="41"/>
        <v>0</v>
      </c>
    </row>
    <row r="216" spans="29:34" x14ac:dyDescent="0.25">
      <c r="AC216" s="4" t="s">
        <v>253</v>
      </c>
      <c r="AD216" s="1">
        <f t="shared" si="41"/>
        <v>0</v>
      </c>
    </row>
    <row r="217" spans="29:34" x14ac:dyDescent="0.25">
      <c r="AC217" t="s">
        <v>254</v>
      </c>
      <c r="AD217" s="1">
        <f t="shared" si="41"/>
        <v>0</v>
      </c>
    </row>
    <row r="218" spans="29:34" x14ac:dyDescent="0.25">
      <c r="AC218" t="s">
        <v>108</v>
      </c>
      <c r="AD218" s="1">
        <f t="shared" si="41"/>
        <v>0</v>
      </c>
    </row>
    <row r="219" spans="29:34" x14ac:dyDescent="0.25">
      <c r="AC219" t="s">
        <v>255</v>
      </c>
      <c r="AD219" s="1">
        <f t="shared" si="41"/>
        <v>0</v>
      </c>
    </row>
    <row r="220" spans="29:34" x14ac:dyDescent="0.25">
      <c r="AC220" s="4" t="s">
        <v>256</v>
      </c>
      <c r="AD220" s="1">
        <f t="shared" si="41"/>
        <v>0</v>
      </c>
    </row>
    <row r="221" spans="29:34" x14ac:dyDescent="0.25">
      <c r="AC221" t="s">
        <v>110</v>
      </c>
      <c r="AD221" s="1">
        <f t="shared" si="41"/>
        <v>0</v>
      </c>
    </row>
    <row r="222" spans="29:34" x14ac:dyDescent="0.25">
      <c r="AC222" s="4" t="s">
        <v>257</v>
      </c>
      <c r="AD222" s="1">
        <f t="shared" si="41"/>
        <v>0</v>
      </c>
    </row>
    <row r="223" spans="29:34" x14ac:dyDescent="0.25">
      <c r="AC223" t="s">
        <v>258</v>
      </c>
      <c r="AD223" s="1">
        <f t="shared" si="41"/>
        <v>0</v>
      </c>
    </row>
    <row r="224" spans="29:34" x14ac:dyDescent="0.25">
      <c r="AC224" s="4" t="s">
        <v>111</v>
      </c>
      <c r="AD224" s="1">
        <f t="shared" si="41"/>
        <v>0</v>
      </c>
    </row>
    <row r="225" spans="29:30" x14ac:dyDescent="0.25">
      <c r="AC225" t="s">
        <v>259</v>
      </c>
      <c r="AD225" s="1">
        <f t="shared" si="41"/>
        <v>0</v>
      </c>
    </row>
    <row r="226" spans="29:30" x14ac:dyDescent="0.25">
      <c r="AC226" s="4" t="s">
        <v>260</v>
      </c>
      <c r="AD226" s="1">
        <f t="shared" si="41"/>
        <v>0</v>
      </c>
    </row>
    <row r="227" spans="29:30" x14ac:dyDescent="0.25">
      <c r="AC227" t="s">
        <v>261</v>
      </c>
      <c r="AD227" s="1">
        <f t="shared" si="41"/>
        <v>0</v>
      </c>
    </row>
    <row r="228" spans="29:30" x14ac:dyDescent="0.25">
      <c r="AC228" s="4" t="s">
        <v>262</v>
      </c>
      <c r="AD228" s="1">
        <f t="shared" si="41"/>
        <v>0</v>
      </c>
    </row>
    <row r="229" spans="29:30" x14ac:dyDescent="0.25">
      <c r="AC229" t="s">
        <v>263</v>
      </c>
      <c r="AD229" s="1">
        <f t="shared" si="41"/>
        <v>0</v>
      </c>
    </row>
    <row r="230" spans="29:30" x14ac:dyDescent="0.25">
      <c r="AC230" s="4" t="s">
        <v>264</v>
      </c>
      <c r="AD230" s="1">
        <f t="shared" si="41"/>
        <v>0</v>
      </c>
    </row>
    <row r="231" spans="29:30" x14ac:dyDescent="0.25">
      <c r="AC231" t="s">
        <v>265</v>
      </c>
      <c r="AD231" s="1">
        <f t="shared" si="41"/>
        <v>0</v>
      </c>
    </row>
  </sheetData>
  <sheetProtection algorithmName="SHA-512" hashValue="sgW7cuFsO/FUs8CwVLILlQmnE13paJeWaxqxUyY0bOLs/sMqmN6DJ2Kwhgba9sXPDk9z4McBqpo3tsuyTRm36A==" saltValue="nUcOoO7s4N2RqZ/ku+WmIA==" spinCount="100000" sheet="1" objects="1" scenarios="1"/>
  <mergeCells count="204">
    <mergeCell ref="A1:E1"/>
    <mergeCell ref="H1:J1"/>
    <mergeCell ref="D13:E13"/>
    <mergeCell ref="D14:E14"/>
    <mergeCell ref="D15:E15"/>
    <mergeCell ref="D4:E4"/>
    <mergeCell ref="D6:E6"/>
    <mergeCell ref="D11:E11"/>
    <mergeCell ref="D12:E12"/>
    <mergeCell ref="D9:E9"/>
    <mergeCell ref="D10:E10"/>
    <mergeCell ref="D7:E7"/>
    <mergeCell ref="D8:E8"/>
    <mergeCell ref="D21:E21"/>
    <mergeCell ref="D22:E22"/>
    <mergeCell ref="D23:E23"/>
    <mergeCell ref="D24:E24"/>
    <mergeCell ref="D25:E25"/>
    <mergeCell ref="D16:E16"/>
    <mergeCell ref="D17:E17"/>
    <mergeCell ref="D18:E18"/>
    <mergeCell ref="D19:E19"/>
    <mergeCell ref="D20:E20"/>
    <mergeCell ref="D31:E31"/>
    <mergeCell ref="D32:E32"/>
    <mergeCell ref="D33:E33"/>
    <mergeCell ref="D34:E34"/>
    <mergeCell ref="D35:E35"/>
    <mergeCell ref="D26:E26"/>
    <mergeCell ref="D27:E27"/>
    <mergeCell ref="D28:E28"/>
    <mergeCell ref="D29:E29"/>
    <mergeCell ref="D30:E30"/>
    <mergeCell ref="D41:E41"/>
    <mergeCell ref="D42:E42"/>
    <mergeCell ref="D43:E43"/>
    <mergeCell ref="D44:E44"/>
    <mergeCell ref="D45:E45"/>
    <mergeCell ref="D36:E36"/>
    <mergeCell ref="D37:E37"/>
    <mergeCell ref="D38:E38"/>
    <mergeCell ref="D39:E39"/>
    <mergeCell ref="D40:E40"/>
    <mergeCell ref="D51:E51"/>
    <mergeCell ref="D52:E52"/>
    <mergeCell ref="D53:E53"/>
    <mergeCell ref="D54:E54"/>
    <mergeCell ref="D55:E55"/>
    <mergeCell ref="D46:E46"/>
    <mergeCell ref="D47:E47"/>
    <mergeCell ref="D48:E48"/>
    <mergeCell ref="D49:E49"/>
    <mergeCell ref="D50:E50"/>
    <mergeCell ref="D61:E61"/>
    <mergeCell ref="D62:E62"/>
    <mergeCell ref="D63:E63"/>
    <mergeCell ref="D64:E64"/>
    <mergeCell ref="D65:E65"/>
    <mergeCell ref="D56:E56"/>
    <mergeCell ref="D57:E57"/>
    <mergeCell ref="D58:E58"/>
    <mergeCell ref="D59:E59"/>
    <mergeCell ref="D60:E60"/>
    <mergeCell ref="D71:E71"/>
    <mergeCell ref="D72:E72"/>
    <mergeCell ref="D73:E73"/>
    <mergeCell ref="D74:E74"/>
    <mergeCell ref="D75:E75"/>
    <mergeCell ref="D66:E66"/>
    <mergeCell ref="D67:E67"/>
    <mergeCell ref="D68:E68"/>
    <mergeCell ref="D69:E69"/>
    <mergeCell ref="D70:E70"/>
    <mergeCell ref="D81:E81"/>
    <mergeCell ref="D82:E82"/>
    <mergeCell ref="D83:E83"/>
    <mergeCell ref="D84:E84"/>
    <mergeCell ref="D85:E85"/>
    <mergeCell ref="D76:E76"/>
    <mergeCell ref="D77:E77"/>
    <mergeCell ref="D78:E78"/>
    <mergeCell ref="D79:E79"/>
    <mergeCell ref="D80:E80"/>
    <mergeCell ref="D91:E91"/>
    <mergeCell ref="D92:E92"/>
    <mergeCell ref="D93:E93"/>
    <mergeCell ref="D94:E94"/>
    <mergeCell ref="D95:E95"/>
    <mergeCell ref="D86:E86"/>
    <mergeCell ref="D87:E87"/>
    <mergeCell ref="D88:E88"/>
    <mergeCell ref="D89:E89"/>
    <mergeCell ref="D90:E90"/>
    <mergeCell ref="D101:E101"/>
    <mergeCell ref="D102:E102"/>
    <mergeCell ref="D103:E103"/>
    <mergeCell ref="D104:E104"/>
    <mergeCell ref="D105:E105"/>
    <mergeCell ref="D96:E96"/>
    <mergeCell ref="D97:E97"/>
    <mergeCell ref="D98:E98"/>
    <mergeCell ref="D99:E99"/>
    <mergeCell ref="D100:E100"/>
    <mergeCell ref="D111:E111"/>
    <mergeCell ref="D112:E112"/>
    <mergeCell ref="D113:E113"/>
    <mergeCell ref="D114:E114"/>
    <mergeCell ref="D115:E115"/>
    <mergeCell ref="D106:E106"/>
    <mergeCell ref="D107:E107"/>
    <mergeCell ref="D108:E108"/>
    <mergeCell ref="D109:E109"/>
    <mergeCell ref="D110:E110"/>
    <mergeCell ref="D121:E121"/>
    <mergeCell ref="D122:E122"/>
    <mergeCell ref="D123:E123"/>
    <mergeCell ref="D124:E124"/>
    <mergeCell ref="D125:E125"/>
    <mergeCell ref="D116:E116"/>
    <mergeCell ref="D117:E117"/>
    <mergeCell ref="D118:E118"/>
    <mergeCell ref="D119:E119"/>
    <mergeCell ref="D120:E120"/>
    <mergeCell ref="D131:E131"/>
    <mergeCell ref="D132:E132"/>
    <mergeCell ref="D133:E133"/>
    <mergeCell ref="D134:E134"/>
    <mergeCell ref="D135:E135"/>
    <mergeCell ref="D126:E126"/>
    <mergeCell ref="D127:E127"/>
    <mergeCell ref="D128:E128"/>
    <mergeCell ref="D129:E129"/>
    <mergeCell ref="D130:E130"/>
    <mergeCell ref="D141:E141"/>
    <mergeCell ref="D142:E142"/>
    <mergeCell ref="D143:E143"/>
    <mergeCell ref="D144:E144"/>
    <mergeCell ref="D145:E145"/>
    <mergeCell ref="D136:E136"/>
    <mergeCell ref="D137:E137"/>
    <mergeCell ref="D138:E138"/>
    <mergeCell ref="D139:E139"/>
    <mergeCell ref="D140:E140"/>
    <mergeCell ref="D151:E151"/>
    <mergeCell ref="D152:E152"/>
    <mergeCell ref="D153:E153"/>
    <mergeCell ref="D154:E154"/>
    <mergeCell ref="D155:E155"/>
    <mergeCell ref="D146:E146"/>
    <mergeCell ref="D147:E147"/>
    <mergeCell ref="D148:E148"/>
    <mergeCell ref="D149:E149"/>
    <mergeCell ref="D150:E150"/>
    <mergeCell ref="D161:E161"/>
    <mergeCell ref="D162:E162"/>
    <mergeCell ref="D163:E163"/>
    <mergeCell ref="D164:E164"/>
    <mergeCell ref="D165:E165"/>
    <mergeCell ref="D156:E156"/>
    <mergeCell ref="D157:E157"/>
    <mergeCell ref="D158:E158"/>
    <mergeCell ref="D159:E159"/>
    <mergeCell ref="D160:E160"/>
    <mergeCell ref="D171:E171"/>
    <mergeCell ref="D172:E172"/>
    <mergeCell ref="D173:E173"/>
    <mergeCell ref="D174:E174"/>
    <mergeCell ref="D175:E175"/>
    <mergeCell ref="D166:E166"/>
    <mergeCell ref="D167:E167"/>
    <mergeCell ref="D168:E168"/>
    <mergeCell ref="D169:E169"/>
    <mergeCell ref="D170:E170"/>
    <mergeCell ref="D181:E181"/>
    <mergeCell ref="D182:E182"/>
    <mergeCell ref="D183:E183"/>
    <mergeCell ref="D184:E184"/>
    <mergeCell ref="D185:E185"/>
    <mergeCell ref="D176:E176"/>
    <mergeCell ref="D177:E177"/>
    <mergeCell ref="D178:E178"/>
    <mergeCell ref="D179:E179"/>
    <mergeCell ref="D180:E180"/>
    <mergeCell ref="D191:E191"/>
    <mergeCell ref="D192:E192"/>
    <mergeCell ref="D193:E193"/>
    <mergeCell ref="D194:E194"/>
    <mergeCell ref="D195:E195"/>
    <mergeCell ref="D186:E186"/>
    <mergeCell ref="D187:E187"/>
    <mergeCell ref="D188:E188"/>
    <mergeCell ref="D189:E189"/>
    <mergeCell ref="D190:E190"/>
    <mergeCell ref="D206:E206"/>
    <mergeCell ref="D201:E201"/>
    <mergeCell ref="D202:E202"/>
    <mergeCell ref="D203:E203"/>
    <mergeCell ref="D204:E204"/>
    <mergeCell ref="D205:E205"/>
    <mergeCell ref="D196:E196"/>
    <mergeCell ref="D197:E197"/>
    <mergeCell ref="D198:E198"/>
    <mergeCell ref="D199:E199"/>
    <mergeCell ref="D200:E200"/>
  </mergeCells>
  <conditionalFormatting sqref="R6">
    <cfRule type="colorScale" priority="8">
      <colorScale>
        <cfvo type="num" val="$AB$16"/>
        <cfvo type="num" val="$AB$15"/>
        <cfvo type="num" val="$AB$17"/>
        <color rgb="FFFF0000"/>
        <color rgb="FFFFFF00"/>
        <color rgb="FF00B050"/>
      </colorScale>
    </cfRule>
  </conditionalFormatting>
  <conditionalFormatting sqref="S6:Z206">
    <cfRule type="colorScale" priority="11">
      <colorScale>
        <cfvo type="num" val="0"/>
        <cfvo type="num" val="0.5"/>
        <cfvo type="num" val="70"/>
        <color rgb="FFF8696B"/>
        <color rgb="FFFFEB84"/>
        <color rgb="FF63BE7B"/>
      </colorScale>
    </cfRule>
  </conditionalFormatting>
  <conditionalFormatting sqref="S7:Z206">
    <cfRule type="colorScale" priority="10">
      <colorScale>
        <cfvo type="num" val="0"/>
        <cfvo type="num" val="0.5"/>
        <cfvo type="num" val="70"/>
        <color rgb="FFF8696B"/>
        <color rgb="FFFFEB84"/>
        <color rgb="FF63BE7B"/>
      </colorScale>
    </cfRule>
  </conditionalFormatting>
  <conditionalFormatting sqref="S6:Z206">
    <cfRule type="colorScale" priority="9">
      <colorScale>
        <cfvo type="num" val="0.3"/>
        <cfvo type="num" val="0.4"/>
        <cfvo type="num" val="0.5"/>
        <color rgb="FFFF0000"/>
        <color rgb="FFFFFF00"/>
        <color rgb="FF00B050"/>
      </colorScale>
    </cfRule>
  </conditionalFormatting>
  <conditionalFormatting sqref="R7:R206">
    <cfRule type="colorScale" priority="7">
      <colorScale>
        <cfvo type="num" val="$AB$16"/>
        <cfvo type="num" val="$AB$15"/>
        <cfvo type="num" val="$AB$17"/>
        <color rgb="FFFF0000"/>
        <color rgb="FFFFFF00"/>
        <color rgb="FF00B050"/>
      </colorScale>
    </cfRule>
  </conditionalFormatting>
  <conditionalFormatting sqref="L6">
    <cfRule type="colorScale" priority="6">
      <colorScale>
        <cfvo type="num" val="40"/>
        <cfvo type="num" val="50"/>
        <cfvo type="num" val="60"/>
        <color rgb="FFFF0000"/>
        <color rgb="FFFFFF00"/>
        <color rgb="FF00B050"/>
      </colorScale>
    </cfRule>
  </conditionalFormatting>
  <conditionalFormatting sqref="L7:L206">
    <cfRule type="colorScale" priority="5">
      <colorScale>
        <cfvo type="num" val="40"/>
        <cfvo type="num" val="50"/>
        <cfvo type="num" val="60"/>
        <color rgb="FFFF0000"/>
        <color rgb="FFFFFF00"/>
        <color rgb="FF00B050"/>
      </colorScale>
    </cfRule>
  </conditionalFormatting>
  <conditionalFormatting sqref="Q6">
    <cfRule type="colorScale" priority="4">
      <colorScale>
        <cfvo type="num" val="$AB$11"/>
        <cfvo type="num" val="$AB$10"/>
        <cfvo type="num" val="$AB$12"/>
        <color rgb="FFFF0000"/>
        <color rgb="FFFFFF00"/>
        <color rgb="FF00B050"/>
      </colorScale>
    </cfRule>
  </conditionalFormatting>
  <conditionalFormatting sqref="P6">
    <cfRule type="colorScale" priority="3">
      <colorScale>
        <cfvo type="num" val="$AB$6"/>
        <cfvo type="num" val="$AB$5"/>
        <cfvo type="num" val="$AB$7"/>
        <color rgb="FFFF0000"/>
        <color rgb="FFFFFF00"/>
        <color rgb="FF00B050"/>
      </colorScale>
    </cfRule>
  </conditionalFormatting>
  <conditionalFormatting sqref="P7:P206">
    <cfRule type="colorScale" priority="2">
      <colorScale>
        <cfvo type="num" val="$AB$6"/>
        <cfvo type="num" val="$AB$5"/>
        <cfvo type="num" val="$AB$7"/>
        <color rgb="FFFF0000"/>
        <color rgb="FFFFFF00"/>
        <color rgb="FF00B050"/>
      </colorScale>
    </cfRule>
  </conditionalFormatting>
  <conditionalFormatting sqref="Q7:Q206">
    <cfRule type="colorScale" priority="1">
      <colorScale>
        <cfvo type="num" val="$AB$11"/>
        <cfvo type="num" val="$AB$10"/>
        <cfvo type="num" val="$AB$12"/>
        <color rgb="FFFF0000"/>
        <color rgb="FFFFFF00"/>
        <color rgb="FF00B050"/>
      </colorScale>
    </cfRule>
  </conditionalFormatting>
  <dataValidations count="9">
    <dataValidation type="list" allowBlank="1" showInputMessage="1" showErrorMessage="1" sqref="AG2 AI4 AA21" xr:uid="{00000000-0002-0000-0200-000000000000}">
      <formula1>Gradeold</formula1>
    </dataValidation>
    <dataValidation type="list" allowBlank="1" showInputMessage="1" showErrorMessage="1" sqref="AH2:AH212 AC21:AC231" xr:uid="{00000000-0002-0000-0200-000001000000}">
      <formula1>Gradenew</formula1>
    </dataValidation>
    <dataValidation type="list" allowBlank="1" showInputMessage="1" showErrorMessage="1" sqref="AM2" xr:uid="{00000000-0002-0000-0200-000002000000}">
      <formula1>Grade</formula1>
    </dataValidation>
    <dataValidation type="list" allowBlank="1" showInputMessage="1" showErrorMessage="1" sqref="AJ5" xr:uid="{00000000-0002-0000-0200-000003000000}">
      <formula1>INDIRECT(AM2)</formula1>
    </dataValidation>
    <dataValidation type="list" allowBlank="1" showInputMessage="1" showErrorMessage="1" sqref="AK3:AL3" xr:uid="{00000000-0002-0000-0200-000004000000}">
      <formula1>INDIRECT($AK$2)</formula1>
    </dataValidation>
    <dataValidation type="list" allowBlank="1" showInputMessage="1" showErrorMessage="1" sqref="AJ2" xr:uid="{00000000-0002-0000-0200-000005000000}">
      <formula1>$AG$1:$AH$1</formula1>
    </dataValidation>
    <dataValidation type="list" allowBlank="1" showInputMessage="1" showErrorMessage="1" sqref="AK2:AL2" xr:uid="{00000000-0002-0000-0200-000006000000}">
      <formula1>INDIRECT(AJ2)</formula1>
    </dataValidation>
    <dataValidation type="list" allowBlank="1" showInputMessage="1" showErrorMessage="1" sqref="O6:O12" xr:uid="{00000000-0002-0000-0200-000007000000}">
      <formula1>INDIRECT($O$1)</formula1>
    </dataValidation>
    <dataValidation type="list" allowBlank="1" showInputMessage="1" showErrorMessage="1" promptTitle="Grade" prompt="Choose the grade definition to use EUROP or enhanced used by ABP etc" sqref="O1" xr:uid="{00000000-0002-0000-0200-000008000000}">
      <formula1>$AG$1:$AH$1</formula1>
    </dataValidation>
  </dataValidations>
  <pageMargins left="0.7" right="0.7" top="0.75" bottom="0.75" header="0.3" footer="0.3"/>
  <pageSetup orientation="portrait" verticalDpi="0" r:id="rId1"/>
  <drawing r:id="rId2"/>
  <legacyDrawing r:id="rId3"/>
  <tableParts count="4">
    <tablePart r:id="rId4"/>
    <tablePart r:id="rId5"/>
    <tablePart r:id="rId6"/>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754C7-D9A8-47EF-8C89-0FE73A2B36B9}">
  <dimension ref="B1:AB34"/>
  <sheetViews>
    <sheetView showGridLines="0" workbookViewId="0">
      <selection activeCell="B26" sqref="B26"/>
    </sheetView>
  </sheetViews>
  <sheetFormatPr defaultRowHeight="13.8" x14ac:dyDescent="0.25"/>
  <cols>
    <col min="1" max="1" width="4.69921875" customWidth="1"/>
    <col min="2" max="2" width="15.59765625" customWidth="1"/>
    <col min="3" max="3" width="18.59765625" customWidth="1"/>
    <col min="4" max="4" width="15.59765625" customWidth="1"/>
    <col min="5" max="5" width="18.59765625" customWidth="1"/>
    <col min="6" max="6" width="15.59765625" customWidth="1"/>
    <col min="14" max="25" width="9" customWidth="1"/>
    <col min="26" max="26" width="14" customWidth="1"/>
    <col min="27" max="29" width="9" customWidth="1"/>
  </cols>
  <sheetData>
    <row r="1" spans="2:28" ht="19.2" thickTop="1" thickBot="1" x14ac:dyDescent="0.4">
      <c r="B1" s="246" t="s">
        <v>298</v>
      </c>
      <c r="C1" s="246">
        <f>'Cow Record'!E3</f>
        <v>2019</v>
      </c>
      <c r="D1" s="79"/>
      <c r="E1" s="79"/>
      <c r="F1" s="79"/>
      <c r="H1" s="7"/>
      <c r="I1" s="77"/>
      <c r="J1" s="77"/>
      <c r="K1" s="77"/>
      <c r="L1" s="77"/>
      <c r="M1" s="77"/>
      <c r="N1" s="75"/>
      <c r="O1" s="65"/>
      <c r="P1" s="65"/>
      <c r="Q1" s="65"/>
      <c r="R1" s="65"/>
      <c r="S1" s="65"/>
      <c r="T1" s="65"/>
      <c r="U1" s="65"/>
      <c r="V1" s="65"/>
      <c r="W1" s="65"/>
      <c r="X1" s="65"/>
      <c r="Z1" t="s">
        <v>8</v>
      </c>
    </row>
    <row r="2" spans="2:28" ht="16.8" thickTop="1" thickBot="1" x14ac:dyDescent="0.35">
      <c r="B2" s="55"/>
      <c r="C2" s="318" t="s">
        <v>8</v>
      </c>
      <c r="D2" s="319"/>
      <c r="E2" s="320" t="s">
        <v>9</v>
      </c>
      <c r="F2" s="321"/>
      <c r="H2" s="8"/>
      <c r="I2" s="65"/>
      <c r="J2" s="65"/>
      <c r="K2" s="65"/>
      <c r="L2" s="65"/>
      <c r="M2" s="65"/>
      <c r="N2" s="76"/>
      <c r="O2" s="65"/>
      <c r="P2" s="65"/>
      <c r="Q2" s="65"/>
      <c r="R2" s="65"/>
      <c r="S2" s="65"/>
      <c r="T2" s="65"/>
      <c r="U2" s="65"/>
      <c r="V2" s="65"/>
      <c r="W2" s="65"/>
      <c r="X2" s="65"/>
      <c r="AA2" t="s">
        <v>296</v>
      </c>
      <c r="AB2" t="s">
        <v>297</v>
      </c>
    </row>
    <row r="3" spans="2:28" ht="16.2" thickTop="1" x14ac:dyDescent="0.3">
      <c r="B3" s="86" t="s">
        <v>291</v>
      </c>
      <c r="C3" s="89"/>
      <c r="D3" s="90"/>
      <c r="E3" s="93"/>
      <c r="F3" s="90"/>
      <c r="H3" s="8"/>
      <c r="I3" s="65"/>
      <c r="J3" s="65"/>
      <c r="K3" s="65"/>
      <c r="L3" s="65"/>
      <c r="M3" s="65"/>
      <c r="N3" s="76"/>
      <c r="O3" s="65"/>
      <c r="P3" s="65"/>
      <c r="Q3" s="65"/>
      <c r="R3" s="65"/>
      <c r="S3" s="65"/>
      <c r="T3" s="65"/>
      <c r="U3" s="65"/>
      <c r="V3" s="65"/>
      <c r="W3" s="65"/>
      <c r="X3" s="65"/>
      <c r="Z3" t="str">
        <f>B16</f>
        <v>21 days</v>
      </c>
      <c r="AA3" s="2">
        <v>0.65</v>
      </c>
      <c r="AB3" s="2">
        <f>D16</f>
        <v>1</v>
      </c>
    </row>
    <row r="4" spans="2:28" ht="14.25" customHeight="1" x14ac:dyDescent="0.3">
      <c r="B4" s="80"/>
      <c r="C4" s="91" t="str">
        <f>'Cow Record'!AG2</f>
        <v>Cows Barren</v>
      </c>
      <c r="D4" s="100">
        <f>'Cow Record'!AH2</f>
        <v>1</v>
      </c>
      <c r="E4" s="91" t="str">
        <f>'Cow Record'!AI2</f>
        <v>Cows Barren</v>
      </c>
      <c r="F4" s="100">
        <f>'Cow Record'!AJ2</f>
        <v>0</v>
      </c>
      <c r="H4" s="8"/>
      <c r="I4" s="65"/>
      <c r="J4" s="65"/>
      <c r="K4" s="65"/>
      <c r="L4" s="65"/>
      <c r="M4" s="65"/>
      <c r="N4" s="76"/>
      <c r="O4" s="65"/>
      <c r="P4" s="65"/>
      <c r="Q4" s="65"/>
      <c r="R4" s="65"/>
      <c r="S4" s="65"/>
      <c r="T4" s="65"/>
      <c r="U4" s="65"/>
      <c r="V4" s="65"/>
      <c r="W4" s="65"/>
      <c r="X4" s="65"/>
      <c r="Z4" t="str">
        <f>B17</f>
        <v>42 days</v>
      </c>
      <c r="AA4" s="2">
        <v>0.9</v>
      </c>
      <c r="AB4" s="2">
        <f>D17</f>
        <v>1</v>
      </c>
    </row>
    <row r="5" spans="2:28" ht="16.2" thickBot="1" x14ac:dyDescent="0.35">
      <c r="B5" s="87" t="s">
        <v>368</v>
      </c>
      <c r="C5" s="92" t="str">
        <f>'Cow Record'!AG3</f>
        <v>% Barren</v>
      </c>
      <c r="D5" s="116">
        <f>'Cow Record'!AH3</f>
        <v>0.25</v>
      </c>
      <c r="E5" s="92" t="str">
        <f>'Cow Record'!AI3</f>
        <v>% Barren</v>
      </c>
      <c r="F5" s="116">
        <f>'Cow Record'!AJ3</f>
        <v>0</v>
      </c>
      <c r="H5" s="8"/>
      <c r="I5" s="65"/>
      <c r="J5" s="65"/>
      <c r="K5" s="65"/>
      <c r="L5" s="65"/>
      <c r="M5" s="65"/>
      <c r="N5" s="76"/>
      <c r="O5" s="65"/>
      <c r="P5" s="65"/>
      <c r="Q5" s="65"/>
      <c r="R5" s="65"/>
      <c r="S5" s="65"/>
      <c r="T5" s="65"/>
      <c r="U5" s="65"/>
      <c r="V5" s="65"/>
      <c r="W5" s="65"/>
      <c r="X5" s="65"/>
      <c r="Z5" t="str">
        <f>B18</f>
        <v>&gt;42 days</v>
      </c>
      <c r="AA5" s="2">
        <v>0.1</v>
      </c>
      <c r="AB5" s="2">
        <f>D18</f>
        <v>0</v>
      </c>
    </row>
    <row r="6" spans="2:28" ht="16.8" thickTop="1" thickBot="1" x14ac:dyDescent="0.35">
      <c r="C6" s="80"/>
      <c r="D6" s="81"/>
      <c r="E6" s="82"/>
      <c r="F6" s="81"/>
      <c r="H6" s="8"/>
      <c r="I6" s="65"/>
      <c r="J6" s="65"/>
      <c r="K6" s="65"/>
      <c r="L6" s="65"/>
      <c r="M6" s="65"/>
      <c r="N6" s="76"/>
      <c r="O6" s="65"/>
      <c r="P6" s="65"/>
      <c r="Q6" s="65"/>
      <c r="R6" s="65"/>
      <c r="S6" s="65"/>
      <c r="T6" s="65"/>
      <c r="U6" s="65"/>
      <c r="V6" s="65"/>
      <c r="W6" s="65"/>
      <c r="X6" s="65"/>
    </row>
    <row r="7" spans="2:28" ht="16.2" thickTop="1" x14ac:dyDescent="0.3">
      <c r="B7" s="86" t="s">
        <v>272</v>
      </c>
      <c r="C7" s="89"/>
      <c r="D7" s="105"/>
      <c r="E7" s="112"/>
      <c r="F7" s="94"/>
      <c r="H7" s="8"/>
      <c r="I7" s="65"/>
      <c r="J7" s="65"/>
      <c r="K7" s="65"/>
      <c r="L7" s="65"/>
      <c r="M7" s="65"/>
      <c r="N7" s="76"/>
      <c r="O7" s="65"/>
      <c r="P7" s="65"/>
      <c r="Q7" s="65"/>
      <c r="R7" s="65"/>
      <c r="S7" s="65"/>
      <c r="T7" s="65"/>
      <c r="U7" s="65"/>
      <c r="V7" s="65"/>
      <c r="W7" s="65"/>
      <c r="X7" s="65"/>
      <c r="Z7" t="s">
        <v>9</v>
      </c>
    </row>
    <row r="8" spans="2:28" ht="15.6" x14ac:dyDescent="0.3">
      <c r="B8" s="82"/>
      <c r="C8" s="97" t="str">
        <f>'Cow Record'!AG6</f>
        <v>First Calving</v>
      </c>
      <c r="D8" s="117">
        <f>'Cow Record'!AH6</f>
        <v>43558</v>
      </c>
      <c r="E8" s="97" t="str">
        <f>'Cow Record'!AI6</f>
        <v>First Calving</v>
      </c>
      <c r="F8" s="118">
        <f>'Cow Record'!AJ6</f>
        <v>43738</v>
      </c>
      <c r="H8" s="8"/>
      <c r="I8" s="65"/>
      <c r="J8" s="65"/>
      <c r="K8" s="65"/>
      <c r="L8" s="65"/>
      <c r="M8" s="65"/>
      <c r="N8" s="76"/>
      <c r="O8" s="65"/>
      <c r="P8" s="65"/>
      <c r="Q8" s="65"/>
      <c r="R8" s="65"/>
      <c r="S8" s="65"/>
      <c r="T8" s="65"/>
      <c r="U8" s="65"/>
      <c r="V8" s="65"/>
      <c r="W8" s="65"/>
      <c r="X8" s="65"/>
      <c r="AA8" t="s">
        <v>296</v>
      </c>
      <c r="AB8" t="s">
        <v>297</v>
      </c>
    </row>
    <row r="9" spans="2:28" ht="15.6" x14ac:dyDescent="0.3">
      <c r="B9" s="82"/>
      <c r="C9" s="97" t="str">
        <f>'Cow Record'!AG7</f>
        <v>Last Calving</v>
      </c>
      <c r="D9" s="117">
        <f>'Cow Record'!AH7</f>
        <v>43563</v>
      </c>
      <c r="E9" s="97" t="str">
        <f>'Cow Record'!AI7</f>
        <v>Last Calving</v>
      </c>
      <c r="F9" s="118">
        <f>'Cow Record'!AJ7</f>
        <v>43738</v>
      </c>
      <c r="H9" s="8"/>
      <c r="I9" s="65"/>
      <c r="J9" s="65"/>
      <c r="K9" s="65"/>
      <c r="L9" s="65"/>
      <c r="M9" s="65"/>
      <c r="N9" s="76"/>
      <c r="O9" s="65"/>
      <c r="P9" s="65"/>
      <c r="Q9" s="65"/>
      <c r="R9" s="65"/>
      <c r="S9" s="65"/>
      <c r="T9" s="65"/>
      <c r="U9" s="65"/>
      <c r="V9" s="65"/>
      <c r="W9" s="65"/>
      <c r="X9" s="65"/>
      <c r="Z9" t="str">
        <f>B16</f>
        <v>21 days</v>
      </c>
      <c r="AA9" s="2">
        <v>0.65</v>
      </c>
      <c r="AB9" s="2">
        <f>F16</f>
        <v>1</v>
      </c>
    </row>
    <row r="10" spans="2:28" ht="15.6" x14ac:dyDescent="0.3">
      <c r="B10" s="82"/>
      <c r="C10" s="97"/>
      <c r="D10" s="119"/>
      <c r="E10" s="97"/>
      <c r="F10" s="120"/>
      <c r="H10" s="8"/>
      <c r="I10" s="65"/>
      <c r="J10" s="65"/>
      <c r="K10" s="65"/>
      <c r="L10" s="65"/>
      <c r="M10" s="65"/>
      <c r="N10" s="76"/>
      <c r="O10" s="65"/>
      <c r="P10" s="65"/>
      <c r="Q10" s="65"/>
      <c r="R10" s="65"/>
      <c r="S10" s="65"/>
      <c r="T10" s="65"/>
      <c r="U10" s="65"/>
      <c r="V10" s="65"/>
      <c r="W10" s="65"/>
      <c r="X10" s="65"/>
      <c r="Z10" t="str">
        <f>B17</f>
        <v>42 days</v>
      </c>
      <c r="AA10" s="2">
        <v>0.9</v>
      </c>
      <c r="AB10" s="2">
        <f>F17</f>
        <v>1</v>
      </c>
    </row>
    <row r="11" spans="2:28" ht="15.6" x14ac:dyDescent="0.3">
      <c r="B11" s="82"/>
      <c r="C11" s="97" t="str">
        <f>'Cow Record'!AG9</f>
        <v>Calving period days</v>
      </c>
      <c r="D11" s="110">
        <f>'Cow Record'!AH9</f>
        <v>5</v>
      </c>
      <c r="E11" s="115" t="str">
        <f>'Cow Record'!AI9</f>
        <v>Calving period days</v>
      </c>
      <c r="F11" s="120">
        <f>'Cow Record'!AJ9</f>
        <v>0</v>
      </c>
      <c r="H11" s="8"/>
      <c r="I11" s="65"/>
      <c r="J11" s="65"/>
      <c r="K11" s="65"/>
      <c r="L11" s="65"/>
      <c r="M11" s="65"/>
      <c r="N11" s="76"/>
      <c r="O11" s="65"/>
      <c r="P11" s="65"/>
      <c r="Q11" s="65"/>
      <c r="R11" s="65"/>
      <c r="S11" s="65"/>
      <c r="T11" s="65"/>
      <c r="U11" s="65"/>
      <c r="V11" s="65"/>
      <c r="W11" s="65"/>
      <c r="X11" s="65"/>
      <c r="Z11" t="str">
        <f>B18</f>
        <v>&gt;42 days</v>
      </c>
      <c r="AA11" s="2">
        <v>0.1</v>
      </c>
      <c r="AB11" s="2">
        <f>F18</f>
        <v>0</v>
      </c>
    </row>
    <row r="12" spans="2:28" ht="15.6" x14ac:dyDescent="0.3">
      <c r="B12" s="82"/>
      <c r="C12" s="97" t="str">
        <f>'Cow Record'!AG10</f>
        <v>Calves Alive</v>
      </c>
      <c r="D12" s="110">
        <f>'Cow Record'!AH10</f>
        <v>2</v>
      </c>
      <c r="E12" s="97" t="str">
        <f>'Cow Record'!AI10</f>
        <v>Calves Alive</v>
      </c>
      <c r="F12" s="100">
        <f>'Cow Record'!AJ10</f>
        <v>1</v>
      </c>
      <c r="H12" s="8"/>
      <c r="I12" s="65"/>
      <c r="J12" s="65"/>
      <c r="K12" s="65"/>
      <c r="L12" s="65"/>
      <c r="M12" s="65"/>
      <c r="N12" s="76"/>
      <c r="O12" s="65"/>
      <c r="P12" s="65"/>
      <c r="Q12" s="65"/>
      <c r="R12" s="65"/>
      <c r="S12" s="65"/>
      <c r="T12" s="65"/>
      <c r="U12" s="65"/>
      <c r="V12" s="65"/>
      <c r="W12" s="65"/>
      <c r="X12" s="65"/>
    </row>
    <row r="13" spans="2:28" ht="16.2" thickBot="1" x14ac:dyDescent="0.35">
      <c r="B13" s="85"/>
      <c r="C13" s="101" t="str">
        <f>'Cow Record'!AG11</f>
        <v>Calves Dead</v>
      </c>
      <c r="D13" s="111">
        <f>'Cow Record'!AH11</f>
        <v>1</v>
      </c>
      <c r="E13" s="101" t="str">
        <f>'Cow Record'!AI11</f>
        <v>Calves Dead</v>
      </c>
      <c r="F13" s="121">
        <f>'Cow Record'!AJ11</f>
        <v>0</v>
      </c>
      <c r="H13" s="8"/>
      <c r="I13" s="65"/>
      <c r="J13" s="65"/>
      <c r="K13" s="65"/>
      <c r="L13" s="65"/>
      <c r="M13" s="65"/>
      <c r="N13" s="76"/>
      <c r="O13" s="65"/>
      <c r="P13" s="65"/>
      <c r="Q13" s="65"/>
      <c r="R13" s="65"/>
      <c r="S13" s="65"/>
      <c r="T13" s="65"/>
      <c r="U13" s="65"/>
      <c r="V13" s="65"/>
      <c r="W13" s="65"/>
      <c r="X13" s="65"/>
    </row>
    <row r="14" spans="2:28" ht="16.8" thickTop="1" thickBot="1" x14ac:dyDescent="0.35">
      <c r="B14" s="83"/>
      <c r="C14" s="104"/>
      <c r="D14" s="103"/>
      <c r="E14" s="104"/>
      <c r="F14" s="122"/>
      <c r="H14" s="8"/>
      <c r="I14" s="65"/>
      <c r="J14" s="65"/>
      <c r="K14" s="65"/>
      <c r="L14" s="65"/>
      <c r="M14" s="65"/>
      <c r="N14" s="76"/>
      <c r="O14" s="65"/>
      <c r="P14" s="65"/>
      <c r="Q14" s="65"/>
      <c r="R14" s="65"/>
      <c r="S14" s="65"/>
      <c r="T14" s="65"/>
      <c r="U14" s="65"/>
      <c r="V14" s="65"/>
      <c r="W14" s="65"/>
      <c r="X14" s="65"/>
    </row>
    <row r="15" spans="2:28" ht="16.2" thickTop="1" x14ac:dyDescent="0.3">
      <c r="B15" s="88" t="s">
        <v>292</v>
      </c>
      <c r="C15" s="96" t="s">
        <v>309</v>
      </c>
      <c r="D15" s="106"/>
      <c r="E15" s="96" t="s">
        <v>309</v>
      </c>
      <c r="F15" s="123"/>
      <c r="H15" s="8"/>
      <c r="I15" s="65"/>
      <c r="J15" s="65"/>
      <c r="K15" s="65"/>
      <c r="L15" s="65"/>
      <c r="M15" s="65"/>
      <c r="N15" s="76"/>
      <c r="O15" s="65"/>
      <c r="P15" s="65"/>
      <c r="Q15" s="65"/>
      <c r="R15" s="65"/>
      <c r="S15" s="65"/>
      <c r="T15" s="65"/>
      <c r="U15" s="65"/>
      <c r="V15" s="65"/>
      <c r="W15" s="65"/>
      <c r="X15" s="65"/>
    </row>
    <row r="16" spans="2:28" ht="16.2" thickBot="1" x14ac:dyDescent="0.35">
      <c r="B16" s="84" t="str">
        <f>'Cow Record'!AG13</f>
        <v>21 days</v>
      </c>
      <c r="C16" s="95">
        <f>'Cow Record'!AH13</f>
        <v>4</v>
      </c>
      <c r="D16" s="124">
        <f>'Cow Record'!AI13</f>
        <v>1</v>
      </c>
      <c r="E16" s="95">
        <f>'Cow Record'!AJ13</f>
        <v>1</v>
      </c>
      <c r="F16" s="125">
        <f>'Cow Record'!AK13</f>
        <v>1</v>
      </c>
      <c r="H16" s="8"/>
      <c r="I16" s="65"/>
      <c r="J16" s="65"/>
      <c r="K16" s="65"/>
      <c r="L16" s="65"/>
      <c r="M16" s="65"/>
      <c r="N16" s="76"/>
      <c r="O16" s="65"/>
      <c r="P16" s="65"/>
      <c r="Q16" s="65"/>
      <c r="R16" s="65"/>
      <c r="S16" s="65"/>
      <c r="T16" s="65"/>
      <c r="U16" s="65"/>
      <c r="V16" s="65"/>
      <c r="W16" s="65"/>
      <c r="X16" s="65"/>
    </row>
    <row r="17" spans="2:24" ht="16.2" thickTop="1" x14ac:dyDescent="0.3">
      <c r="B17" s="84" t="str">
        <f>'Cow Record'!AG14</f>
        <v>42 days</v>
      </c>
      <c r="C17" s="95">
        <f>'Cow Record'!AH14</f>
        <v>4</v>
      </c>
      <c r="D17" s="124">
        <f>'Cow Record'!AI14</f>
        <v>1</v>
      </c>
      <c r="E17" s="95">
        <f>'Cow Record'!AJ14</f>
        <v>1</v>
      </c>
      <c r="F17" s="125">
        <f>'Cow Record'!AK14</f>
        <v>1</v>
      </c>
      <c r="H17" s="7"/>
      <c r="I17" s="77"/>
      <c r="J17" s="77"/>
      <c r="K17" s="77"/>
      <c r="L17" s="77"/>
      <c r="M17" s="77"/>
      <c r="N17" s="75"/>
      <c r="O17" s="65"/>
      <c r="P17" s="65"/>
      <c r="Q17" s="65"/>
      <c r="R17" s="65"/>
      <c r="S17" s="65"/>
      <c r="T17" s="65"/>
      <c r="U17" s="65"/>
      <c r="V17" s="65"/>
      <c r="W17" s="65"/>
      <c r="X17" s="65"/>
    </row>
    <row r="18" spans="2:24" ht="16.2" thickBot="1" x14ac:dyDescent="0.35">
      <c r="B18" s="129" t="str">
        <f>'Cow Record'!AG15</f>
        <v>&gt;42 days</v>
      </c>
      <c r="C18" s="126">
        <f>'Cow Record'!AH15</f>
        <v>0</v>
      </c>
      <c r="D18" s="127">
        <f>'Cow Record'!AI15</f>
        <v>0</v>
      </c>
      <c r="E18" s="126">
        <f>'Cow Record'!AJ15</f>
        <v>0</v>
      </c>
      <c r="F18" s="128">
        <f>'Cow Record'!AK15</f>
        <v>0</v>
      </c>
      <c r="H18" s="8"/>
      <c r="I18" s="65"/>
      <c r="J18" s="65"/>
      <c r="K18" s="65"/>
      <c r="L18" s="65"/>
      <c r="M18" s="65"/>
      <c r="N18" s="76"/>
      <c r="O18" s="65"/>
      <c r="P18" s="65"/>
      <c r="Q18" s="65"/>
      <c r="R18" s="65"/>
      <c r="S18" s="65"/>
      <c r="T18" s="65"/>
      <c r="U18" s="65"/>
      <c r="V18" s="65"/>
      <c r="W18" s="65"/>
      <c r="X18" s="65"/>
    </row>
    <row r="19" spans="2:24" ht="16.8" thickTop="1" thickBot="1" x14ac:dyDescent="0.35">
      <c r="B19" s="83"/>
      <c r="C19" s="102"/>
      <c r="D19" s="103"/>
      <c r="E19" s="102"/>
      <c r="F19" s="74"/>
      <c r="H19" s="8"/>
      <c r="I19" s="65"/>
      <c r="J19" s="65"/>
      <c r="K19" s="65"/>
      <c r="L19" s="65"/>
      <c r="M19" s="65"/>
      <c r="N19" s="76"/>
      <c r="O19" s="65"/>
      <c r="P19" s="65"/>
      <c r="Q19" s="65"/>
      <c r="R19" s="65"/>
      <c r="S19" s="65"/>
      <c r="T19" s="65"/>
      <c r="U19" s="65"/>
      <c r="V19" s="65"/>
      <c r="W19" s="65"/>
      <c r="X19" s="65"/>
    </row>
    <row r="20" spans="2:24" ht="16.2" thickTop="1" x14ac:dyDescent="0.3">
      <c r="B20" s="86" t="str">
        <f>'Cow Record'!AG20</f>
        <v>Calves Reared</v>
      </c>
      <c r="C20" s="89"/>
      <c r="D20" s="107"/>
      <c r="E20" s="113"/>
      <c r="F20" s="90"/>
      <c r="H20" s="8"/>
      <c r="I20" s="65"/>
      <c r="J20" s="65"/>
      <c r="K20" s="65"/>
      <c r="L20" s="65"/>
      <c r="M20" s="65"/>
      <c r="N20" s="76"/>
      <c r="O20" s="65"/>
      <c r="P20" s="65"/>
      <c r="Q20" s="65"/>
      <c r="R20" s="65"/>
      <c r="S20" s="65"/>
      <c r="T20" s="65"/>
      <c r="U20" s="65"/>
      <c r="V20" s="65"/>
      <c r="W20" s="65"/>
      <c r="X20" s="65"/>
    </row>
    <row r="21" spans="2:24" ht="16.2" thickBot="1" x14ac:dyDescent="0.35">
      <c r="B21" s="87" t="s">
        <v>369</v>
      </c>
      <c r="C21" s="92" t="s">
        <v>305</v>
      </c>
      <c r="D21" s="108">
        <f>'Cow Record'!AH20</f>
        <v>0.5</v>
      </c>
      <c r="E21" s="92" t="s">
        <v>305</v>
      </c>
      <c r="F21" s="98">
        <f>'Cow Record'!AJ20</f>
        <v>1</v>
      </c>
      <c r="H21" s="8"/>
      <c r="I21" s="65"/>
      <c r="J21" s="65"/>
      <c r="K21" s="65"/>
      <c r="L21" s="65"/>
      <c r="M21" s="65"/>
      <c r="N21" s="76"/>
      <c r="O21" s="65"/>
      <c r="P21" s="65"/>
      <c r="Q21" s="65"/>
      <c r="R21" s="65"/>
      <c r="S21" s="65"/>
      <c r="T21" s="65"/>
      <c r="U21" s="65"/>
      <c r="V21" s="65"/>
      <c r="W21" s="65"/>
      <c r="X21" s="65"/>
    </row>
    <row r="22" spans="2:24" ht="16.8" thickTop="1" thickBot="1" x14ac:dyDescent="0.35">
      <c r="B22" s="55"/>
      <c r="C22" s="70"/>
      <c r="D22" s="71"/>
      <c r="E22" s="70"/>
      <c r="F22" s="74"/>
      <c r="H22" s="8"/>
      <c r="I22" s="65"/>
      <c r="J22" s="65"/>
      <c r="K22" s="65"/>
      <c r="L22" s="65"/>
      <c r="M22" s="65"/>
      <c r="N22" s="76"/>
      <c r="O22" s="65"/>
      <c r="P22" s="65"/>
      <c r="Q22" s="65"/>
      <c r="R22" s="65"/>
      <c r="S22" s="65"/>
      <c r="T22" s="65"/>
      <c r="U22" s="65"/>
      <c r="V22" s="65"/>
      <c r="W22" s="65"/>
      <c r="X22" s="65"/>
    </row>
    <row r="23" spans="2:24" ht="16.2" thickTop="1" x14ac:dyDescent="0.3">
      <c r="B23" s="88" t="str">
        <f>'Cow Record'!AG30</f>
        <v>Calving Interval</v>
      </c>
      <c r="C23" s="89"/>
      <c r="D23" s="109" t="s">
        <v>310</v>
      </c>
      <c r="E23" s="114"/>
      <c r="F23" s="99" t="s">
        <v>310</v>
      </c>
      <c r="H23" s="8"/>
      <c r="I23" s="65"/>
      <c r="J23" s="65"/>
      <c r="K23" s="65"/>
      <c r="L23" s="65"/>
      <c r="M23" s="65"/>
      <c r="N23" s="76"/>
      <c r="O23" s="65"/>
      <c r="P23" s="65"/>
      <c r="Q23" s="65"/>
      <c r="R23" s="65"/>
      <c r="S23" s="65"/>
      <c r="T23" s="65"/>
      <c r="U23" s="65"/>
      <c r="V23" s="65"/>
      <c r="W23" s="65"/>
      <c r="X23" s="65"/>
    </row>
    <row r="24" spans="2:24" ht="15.6" x14ac:dyDescent="0.3">
      <c r="B24" s="80"/>
      <c r="C24" s="97" t="str">
        <f>'Cow Record'!AG31</f>
        <v>Max</v>
      </c>
      <c r="D24" s="130">
        <f>'Cow Record'!AH31</f>
        <v>574</v>
      </c>
      <c r="E24" s="97" t="s">
        <v>36</v>
      </c>
      <c r="F24" s="100">
        <f>'Cow Record'!AJ31</f>
        <v>355</v>
      </c>
      <c r="H24" s="8"/>
      <c r="I24" s="65"/>
      <c r="J24" s="65"/>
      <c r="K24" s="65"/>
      <c r="L24" s="65"/>
      <c r="M24" s="65"/>
      <c r="N24" s="76"/>
      <c r="O24" s="65"/>
      <c r="P24" s="65"/>
      <c r="Q24" s="65"/>
      <c r="R24" s="65"/>
      <c r="S24" s="65"/>
      <c r="T24" s="65"/>
      <c r="U24" s="65"/>
      <c r="V24" s="65"/>
      <c r="W24" s="65"/>
      <c r="X24" s="65"/>
    </row>
    <row r="25" spans="2:24" ht="15.6" x14ac:dyDescent="0.3">
      <c r="B25" s="80"/>
      <c r="C25" s="97" t="str">
        <f>'Cow Record'!AG32</f>
        <v>Min</v>
      </c>
      <c r="D25" s="131">
        <f>'Cow Record'!AH32</f>
        <v>337</v>
      </c>
      <c r="E25" s="97" t="s">
        <v>33</v>
      </c>
      <c r="F25" s="100">
        <f>'Cow Record'!AJ32</f>
        <v>355</v>
      </c>
      <c r="H25" s="8"/>
      <c r="I25" s="65"/>
      <c r="J25" s="65"/>
      <c r="K25" s="65"/>
      <c r="L25" s="65"/>
      <c r="M25" s="65"/>
      <c r="N25" s="76"/>
      <c r="O25" s="65"/>
      <c r="P25" s="65"/>
      <c r="Q25" s="65"/>
      <c r="R25" s="65"/>
      <c r="S25" s="65"/>
      <c r="T25" s="65"/>
      <c r="U25" s="65"/>
      <c r="V25" s="65"/>
      <c r="W25" s="65"/>
      <c r="X25" s="65"/>
    </row>
    <row r="26" spans="2:24" ht="16.2" thickBot="1" x14ac:dyDescent="0.35">
      <c r="B26" s="87" t="s">
        <v>367</v>
      </c>
      <c r="C26" s="101" t="str">
        <f>'Cow Record'!AG33</f>
        <v>Average</v>
      </c>
      <c r="D26" s="111">
        <f>'Cow Record'!AH33</f>
        <v>405.5</v>
      </c>
      <c r="E26" s="101" t="s">
        <v>302</v>
      </c>
      <c r="F26" s="121">
        <f>'Cow Record'!AJ33</f>
        <v>355</v>
      </c>
      <c r="H26" s="8"/>
      <c r="I26" s="65"/>
      <c r="J26" s="65"/>
      <c r="K26" s="65"/>
      <c r="L26" s="65"/>
      <c r="M26" s="65"/>
      <c r="N26" s="76"/>
      <c r="O26" s="65"/>
      <c r="P26" s="65"/>
      <c r="Q26" s="65"/>
      <c r="R26" s="65"/>
      <c r="S26" s="65"/>
      <c r="T26" s="65"/>
      <c r="U26" s="65"/>
      <c r="V26" s="65"/>
      <c r="W26" s="65"/>
      <c r="X26" s="65"/>
    </row>
    <row r="27" spans="2:24" ht="14.4" thickTop="1" x14ac:dyDescent="0.25">
      <c r="H27" s="8"/>
      <c r="I27" s="65"/>
      <c r="J27" s="65"/>
      <c r="K27" s="65"/>
      <c r="L27" s="65"/>
      <c r="M27" s="65"/>
      <c r="N27" s="76"/>
      <c r="O27" s="65"/>
      <c r="P27" s="65"/>
      <c r="Q27" s="65"/>
      <c r="R27" s="65"/>
      <c r="S27" s="65"/>
      <c r="T27" s="65"/>
      <c r="U27" s="65"/>
      <c r="V27" s="65"/>
      <c r="W27" s="65"/>
      <c r="X27" s="65"/>
    </row>
    <row r="28" spans="2:24" x14ac:dyDescent="0.25">
      <c r="H28" s="8"/>
      <c r="I28" s="65"/>
      <c r="J28" s="65"/>
      <c r="K28" s="65"/>
      <c r="L28" s="65"/>
      <c r="M28" s="65"/>
      <c r="N28" s="76"/>
      <c r="O28" s="65"/>
      <c r="P28" s="65"/>
      <c r="Q28" s="65"/>
      <c r="R28" s="65"/>
      <c r="S28" s="65"/>
      <c r="T28" s="65"/>
      <c r="U28" s="65"/>
      <c r="V28" s="65"/>
      <c r="W28" s="65"/>
      <c r="X28" s="65"/>
    </row>
    <row r="29" spans="2:24" x14ac:dyDescent="0.25">
      <c r="B29" s="35"/>
      <c r="C29" s="37"/>
      <c r="D29" s="38"/>
      <c r="E29" s="35"/>
      <c r="H29" s="8"/>
      <c r="I29" s="65"/>
      <c r="J29" s="65"/>
      <c r="K29" s="65"/>
      <c r="L29" s="65"/>
      <c r="M29" s="65"/>
      <c r="N29" s="76"/>
      <c r="O29" s="65"/>
      <c r="P29" s="65"/>
      <c r="Q29" s="65"/>
      <c r="R29" s="65"/>
      <c r="S29" s="65"/>
      <c r="T29" s="65"/>
      <c r="U29" s="65"/>
      <c r="V29" s="65"/>
      <c r="W29" s="65"/>
      <c r="X29" s="65"/>
    </row>
    <row r="30" spans="2:24" x14ac:dyDescent="0.25">
      <c r="B30" s="35"/>
      <c r="C30" s="38"/>
      <c r="D30" s="38"/>
      <c r="E30" s="35"/>
      <c r="H30" s="8"/>
      <c r="I30" s="65"/>
      <c r="J30" s="65"/>
      <c r="K30" s="65"/>
      <c r="L30" s="65"/>
      <c r="M30" s="65"/>
      <c r="N30" s="76"/>
      <c r="O30" s="65"/>
      <c r="P30" s="65"/>
      <c r="Q30" s="65"/>
      <c r="R30" s="65"/>
      <c r="S30" s="65"/>
      <c r="T30" s="65"/>
      <c r="U30" s="65"/>
      <c r="V30" s="65"/>
      <c r="W30" s="65"/>
      <c r="X30" s="65"/>
    </row>
    <row r="31" spans="2:24" x14ac:dyDescent="0.25">
      <c r="B31" s="35"/>
      <c r="C31" s="38"/>
      <c r="D31" s="38"/>
      <c r="E31" s="35"/>
      <c r="H31" s="8"/>
      <c r="I31" s="65"/>
      <c r="J31" s="65"/>
      <c r="K31" s="65"/>
      <c r="L31" s="65"/>
      <c r="M31" s="65"/>
      <c r="N31" s="76"/>
      <c r="O31" s="65"/>
      <c r="P31" s="65"/>
      <c r="Q31" s="65"/>
      <c r="R31" s="65"/>
      <c r="S31" s="65"/>
      <c r="T31" s="65"/>
      <c r="U31" s="65"/>
      <c r="V31" s="65"/>
      <c r="W31" s="65"/>
      <c r="X31" s="65"/>
    </row>
    <row r="32" spans="2:24" ht="14.4" thickBot="1" x14ac:dyDescent="0.3">
      <c r="B32" s="35"/>
      <c r="C32" s="35"/>
      <c r="D32" s="35"/>
      <c r="E32" s="35"/>
      <c r="H32" s="8"/>
      <c r="I32" s="65"/>
      <c r="J32" s="65"/>
      <c r="K32" s="65"/>
      <c r="L32" s="65"/>
      <c r="M32" s="65"/>
      <c r="N32" s="76"/>
      <c r="O32" s="65"/>
      <c r="P32" s="65"/>
      <c r="Q32" s="65"/>
      <c r="R32" s="65"/>
      <c r="S32" s="65"/>
      <c r="T32" s="65"/>
      <c r="U32" s="65"/>
      <c r="V32" s="65"/>
      <c r="W32" s="65"/>
      <c r="X32" s="65"/>
    </row>
    <row r="33" spans="8:24" ht="14.4" thickTop="1" x14ac:dyDescent="0.25">
      <c r="H33" s="77"/>
      <c r="I33" s="77"/>
      <c r="J33" s="77"/>
      <c r="K33" s="77"/>
      <c r="L33" s="77"/>
      <c r="M33" s="77"/>
      <c r="N33" s="77"/>
      <c r="O33" s="65"/>
      <c r="P33" s="65"/>
      <c r="Q33" s="65"/>
      <c r="R33" s="65"/>
      <c r="S33" s="65"/>
      <c r="T33" s="65"/>
      <c r="U33" s="65"/>
      <c r="V33" s="65"/>
      <c r="W33" s="65"/>
      <c r="X33" s="65"/>
    </row>
    <row r="34" spans="8:24" x14ac:dyDescent="0.25">
      <c r="H34" s="65"/>
      <c r="I34" s="65"/>
      <c r="J34" s="65"/>
      <c r="K34" s="65"/>
      <c r="L34" s="65"/>
      <c r="M34" s="65"/>
      <c r="N34" s="65"/>
      <c r="O34" s="65"/>
      <c r="P34" s="65"/>
      <c r="Q34" s="65"/>
      <c r="R34" s="65"/>
      <c r="S34" s="65"/>
      <c r="T34" s="65"/>
      <c r="U34" s="65"/>
      <c r="V34" s="65"/>
      <c r="W34" s="65"/>
      <c r="X34" s="65"/>
    </row>
  </sheetData>
  <sheetProtection algorithmName="SHA-512" hashValue="r8xDHSi0w4xhCWcXqDGcps22ihp26fuMYTK/dZUzD/UxY5yxEjKI19KKlMW4cTBnyll4fjr3K0DaDiP5SYLqVQ==" saltValue="y4tXhu/yzWIXPErnbn4qZA==" spinCount="100000" sheet="1" objects="1" scenarios="1"/>
  <mergeCells count="2">
    <mergeCell ref="C2:D2"/>
    <mergeCell ref="E2:F2"/>
  </mergeCells>
  <conditionalFormatting sqref="F6:F7">
    <cfRule type="cellIs" dxfId="3" priority="23" operator="greaterThan">
      <formula>0.05</formula>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iconSet" priority="26" id="{00000000-000E-0000-0500-000018000000}">
            <x14:iconSet custom="1">
              <x14:cfvo type="percent">
                <xm:f>0</xm:f>
              </x14:cfvo>
              <x14:cfvo type="num">
                <xm:f>0</xm:f>
              </x14:cfvo>
              <x14:cfvo type="num">
                <xm:f>0.94</xm:f>
              </x14:cfvo>
              <x14:cfIcon iconSet="3TrafficLights1" iconId="0"/>
              <x14:cfIcon iconSet="3Symbols" iconId="0"/>
              <x14:cfIcon iconSet="3Symbols" iconId="2"/>
            </x14:iconSet>
          </x14:cfRule>
          <xm:sqref>D21</xm:sqref>
        </x14:conditionalFormatting>
        <x14:conditionalFormatting xmlns:xm="http://schemas.microsoft.com/office/excel/2006/main">
          <x14:cfRule type="iconSet" priority="24" id="{00000000-000E-0000-0500-00000E000000}">
            <x14:iconSet custom="1">
              <x14:cfvo type="percent">
                <xm:f>0</xm:f>
              </x14:cfvo>
              <x14:cfvo type="num">
                <xm:f>0</xm:f>
              </x14:cfvo>
              <x14:cfvo type="num">
                <xm:f>5.0999999999999997E-2</xm:f>
              </x14:cfvo>
              <x14:cfIcon iconSet="3TrafficLights1" iconId="0"/>
              <x14:cfIcon iconSet="3Symbols" iconId="2"/>
              <x14:cfIcon iconSet="3Symbols" iconId="0"/>
            </x14:iconSet>
          </x14:cfRule>
          <xm:sqref>D5:D7</xm:sqref>
        </x14:conditionalFormatting>
        <x14:conditionalFormatting xmlns:xm="http://schemas.microsoft.com/office/excel/2006/main">
          <x14:cfRule type="iconSet" priority="16" id="{00000000-000E-0000-0500-000006000000}">
            <x14:iconSet custom="1">
              <x14:cfvo type="percent">
                <xm:f>0</xm:f>
              </x14:cfvo>
              <x14:cfvo type="num">
                <xm:f>0</xm:f>
              </x14:cfvo>
              <x14:cfvo type="num">
                <xm:f>0.65</xm:f>
              </x14:cfvo>
              <x14:cfIcon iconSet="3TrafficLights1" iconId="0"/>
              <x14:cfIcon iconSet="3Symbols" iconId="0"/>
              <x14:cfIcon iconSet="3Symbols" iconId="2"/>
            </x14:iconSet>
          </x14:cfRule>
          <xm:sqref>D16</xm:sqref>
        </x14:conditionalFormatting>
        <x14:conditionalFormatting xmlns:xm="http://schemas.microsoft.com/office/excel/2006/main">
          <x14:cfRule type="iconSet" priority="15" id="{00000000-000E-0000-0500-000005000000}">
            <x14:iconSet custom="1">
              <x14:cfvo type="percent">
                <xm:f>0</xm:f>
              </x14:cfvo>
              <x14:cfvo type="num">
                <xm:f>0</xm:f>
              </x14:cfvo>
              <x14:cfvo type="num">
                <xm:f>0.9</xm:f>
              </x14:cfvo>
              <x14:cfIcon iconSet="3TrafficLights1" iconId="0"/>
              <x14:cfIcon iconSet="3Symbols" iconId="0"/>
              <x14:cfIcon iconSet="3Symbols" iconId="2"/>
            </x14:iconSet>
          </x14:cfRule>
          <xm:sqref>D17</xm:sqref>
        </x14:conditionalFormatting>
        <x14:conditionalFormatting xmlns:xm="http://schemas.microsoft.com/office/excel/2006/main">
          <x14:cfRule type="iconSet" priority="14" id="{00000000-000E-0000-0500-000004000000}">
            <x14:iconSet custom="1">
              <x14:cfvo type="percent">
                <xm:f>0</xm:f>
              </x14:cfvo>
              <x14:cfvo type="num">
                <xm:f>0</xm:f>
              </x14:cfvo>
              <x14:cfvo type="num">
                <xm:f>0.1</xm:f>
              </x14:cfvo>
              <x14:cfIcon iconSet="3TrafficLights1" iconId="2"/>
              <x14:cfIcon iconSet="3Symbols" iconId="2"/>
              <x14:cfIcon iconSet="3Symbols" iconId="0"/>
            </x14:iconSet>
          </x14:cfRule>
          <xm:sqref>D18</xm:sqref>
        </x14:conditionalFormatting>
        <x14:conditionalFormatting xmlns:xm="http://schemas.microsoft.com/office/excel/2006/main">
          <x14:cfRule type="iconSet" priority="10" id="{7A5A6417-C3B2-4EAD-9243-943FB5AE9736}">
            <x14:iconSet custom="1">
              <x14:cfvo type="percent">
                <xm:f>0</xm:f>
              </x14:cfvo>
              <x14:cfvo type="num">
                <xm:f>0</xm:f>
              </x14:cfvo>
              <x14:cfvo type="num">
                <xm:f>0.65</xm:f>
              </x14:cfvo>
              <x14:cfIcon iconSet="3TrafficLights1" iconId="0"/>
              <x14:cfIcon iconSet="3Symbols" iconId="0"/>
              <x14:cfIcon iconSet="3Symbols" iconId="2"/>
            </x14:iconSet>
          </x14:cfRule>
          <xm:sqref>F16</xm:sqref>
        </x14:conditionalFormatting>
        <x14:conditionalFormatting xmlns:xm="http://schemas.microsoft.com/office/excel/2006/main">
          <x14:cfRule type="iconSet" priority="9" id="{39EDD0F6-8096-443F-88FD-B5F05E0457CE}">
            <x14:iconSet custom="1">
              <x14:cfvo type="percent">
                <xm:f>0</xm:f>
              </x14:cfvo>
              <x14:cfvo type="num">
                <xm:f>0</xm:f>
              </x14:cfvo>
              <x14:cfvo type="num">
                <xm:f>0.9</xm:f>
              </x14:cfvo>
              <x14:cfIcon iconSet="3TrafficLights1" iconId="0"/>
              <x14:cfIcon iconSet="3Symbols" iconId="0"/>
              <x14:cfIcon iconSet="3Symbols" iconId="2"/>
            </x14:iconSet>
          </x14:cfRule>
          <xm:sqref>F17</xm:sqref>
        </x14:conditionalFormatting>
        <x14:conditionalFormatting xmlns:xm="http://schemas.microsoft.com/office/excel/2006/main">
          <x14:cfRule type="iconSet" priority="8" id="{01B7C4D3-5B57-41F6-BC8F-539C8D1FC0A8}">
            <x14:iconSet custom="1">
              <x14:cfvo type="percent">
                <xm:f>0</xm:f>
              </x14:cfvo>
              <x14:cfvo type="num">
                <xm:f>0</xm:f>
              </x14:cfvo>
              <x14:cfvo type="num">
                <xm:f>0.1</xm:f>
              </x14:cfvo>
              <x14:cfIcon iconSet="3TrafficLights1" iconId="2"/>
              <x14:cfIcon iconSet="3Symbols" iconId="2"/>
              <x14:cfIcon iconSet="3Symbols" iconId="0"/>
            </x14:iconSet>
          </x14:cfRule>
          <xm:sqref>F18</xm:sqref>
        </x14:conditionalFormatting>
        <x14:conditionalFormatting xmlns:xm="http://schemas.microsoft.com/office/excel/2006/main">
          <x14:cfRule type="iconSet" priority="6" id="{A050B443-0E77-44AF-ABA2-2BAEB17E3D32}">
            <x14:iconSet custom="1">
              <x14:cfvo type="percent">
                <xm:f>0</xm:f>
              </x14:cfvo>
              <x14:cfvo type="num">
                <xm:f>0</xm:f>
              </x14:cfvo>
              <x14:cfvo type="num">
                <xm:f>371</xm:f>
              </x14:cfvo>
              <x14:cfIcon iconSet="3TrafficLights1" iconId="0"/>
              <x14:cfIcon iconSet="3Symbols" iconId="2"/>
              <x14:cfIcon iconSet="3Symbols" iconId="0"/>
            </x14:iconSet>
          </x14:cfRule>
          <xm:sqref>D26</xm:sqref>
        </x14:conditionalFormatting>
        <x14:conditionalFormatting xmlns:xm="http://schemas.microsoft.com/office/excel/2006/main">
          <x14:cfRule type="iconSet" priority="5" id="{AB07FD3F-F8B8-43A3-97E7-F5D0B750A941}">
            <x14:iconSet custom="1">
              <x14:cfvo type="percent">
                <xm:f>0</xm:f>
              </x14:cfvo>
              <x14:cfvo type="num">
                <xm:f>0</xm:f>
              </x14:cfvo>
              <x14:cfvo type="num">
                <xm:f>371</xm:f>
              </x14:cfvo>
              <x14:cfIcon iconSet="3TrafficLights1" iconId="0"/>
              <x14:cfIcon iconSet="3Symbols" iconId="2"/>
              <x14:cfIcon iconSet="3Symbols" iconId="0"/>
            </x14:iconSet>
          </x14:cfRule>
          <xm:sqref>D24:D25</xm:sqref>
        </x14:conditionalFormatting>
        <x14:conditionalFormatting xmlns:xm="http://schemas.microsoft.com/office/excel/2006/main">
          <x14:cfRule type="iconSet" priority="4" id="{9BFB4268-B8D1-43C9-807D-981B9D7D56B3}">
            <x14:iconSet custom="1">
              <x14:cfvo type="percent">
                <xm:f>0</xm:f>
              </x14:cfvo>
              <x14:cfvo type="num">
                <xm:f>0</xm:f>
              </x14:cfvo>
              <x14:cfvo type="num">
                <xm:f>371</xm:f>
              </x14:cfvo>
              <x14:cfIcon iconSet="3TrafficLights1" iconId="0"/>
              <x14:cfIcon iconSet="3Symbols" iconId="2"/>
              <x14:cfIcon iconSet="3Symbols" iconId="0"/>
            </x14:iconSet>
          </x14:cfRule>
          <xm:sqref>F24:F26</xm:sqref>
        </x14:conditionalFormatting>
        <x14:conditionalFormatting xmlns:xm="http://schemas.microsoft.com/office/excel/2006/main">
          <x14:cfRule type="iconSet" priority="2" id="{73BCA7B5-EAB0-4145-9C82-28221D14C3C8}">
            <x14:iconSet custom="1">
              <x14:cfvo type="percent">
                <xm:f>0</xm:f>
              </x14:cfvo>
              <x14:cfvo type="num">
                <xm:f>0</xm:f>
              </x14:cfvo>
              <x14:cfvo type="num">
                <xm:f>0.94</xm:f>
              </x14:cfvo>
              <x14:cfIcon iconSet="3TrafficLights1" iconId="0"/>
              <x14:cfIcon iconSet="3Symbols" iconId="0"/>
              <x14:cfIcon iconSet="3Symbols" iconId="2"/>
            </x14:iconSet>
          </x14:cfRule>
          <xm:sqref>F21</xm:sqref>
        </x14:conditionalFormatting>
        <x14:conditionalFormatting xmlns:xm="http://schemas.microsoft.com/office/excel/2006/main">
          <x14:cfRule type="iconSet" priority="1" id="{2CEBAD14-8ECE-4B13-9FDA-15856B02B396}">
            <x14:iconSet custom="1">
              <x14:cfvo type="percent">
                <xm:f>0</xm:f>
              </x14:cfvo>
              <x14:cfvo type="num">
                <xm:f>0</xm:f>
              </x14:cfvo>
              <x14:cfvo type="num">
                <xm:f>5.0999999999999997E-2</xm:f>
              </x14:cfvo>
              <x14:cfIcon iconSet="3TrafficLights1" iconId="0"/>
              <x14:cfIcon iconSet="3Symbols" iconId="2"/>
              <x14:cfIcon iconSet="3Symbols" iconId="0"/>
            </x14:iconSet>
          </x14:cfRule>
          <xm:sqref>F5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1F7C0-71D5-4D97-ADAA-A3FD597ABFA0}">
  <dimension ref="B1:V34"/>
  <sheetViews>
    <sheetView showGridLines="0" workbookViewId="0">
      <selection activeCell="G16" sqref="G16"/>
    </sheetView>
  </sheetViews>
  <sheetFormatPr defaultRowHeight="13.8" x14ac:dyDescent="0.25"/>
  <cols>
    <col min="1" max="1" width="4.3984375" customWidth="1"/>
    <col min="2" max="2" width="15.59765625" customWidth="1"/>
    <col min="3" max="3" width="18.59765625" customWidth="1"/>
    <col min="4" max="4" width="15.59765625" customWidth="1"/>
    <col min="5" max="5" width="18.59765625" customWidth="1"/>
    <col min="6" max="6" width="15.59765625" customWidth="1"/>
  </cols>
  <sheetData>
    <row r="1" spans="2:22" ht="19.2" thickTop="1" thickBot="1" x14ac:dyDescent="0.4">
      <c r="B1" s="246" t="s">
        <v>298</v>
      </c>
      <c r="C1" s="246">
        <f>'Cow Record'!J3</f>
        <v>2018</v>
      </c>
      <c r="D1" s="79"/>
      <c r="E1" s="79"/>
      <c r="F1" s="79"/>
      <c r="H1" s="7"/>
      <c r="I1" s="77"/>
      <c r="J1" s="77"/>
      <c r="K1" s="77"/>
      <c r="L1" s="77"/>
      <c r="M1" s="77"/>
      <c r="N1" s="75"/>
      <c r="O1" s="65"/>
      <c r="P1" s="65"/>
      <c r="Q1" s="65"/>
      <c r="R1" s="65"/>
      <c r="T1" t="s">
        <v>8</v>
      </c>
    </row>
    <row r="2" spans="2:22" ht="16.8" thickTop="1" thickBot="1" x14ac:dyDescent="0.35">
      <c r="B2" s="55"/>
      <c r="C2" s="318" t="s">
        <v>8</v>
      </c>
      <c r="D2" s="319" t="s">
        <v>8</v>
      </c>
      <c r="E2" s="320" t="s">
        <v>9</v>
      </c>
      <c r="F2" s="321" t="s">
        <v>9</v>
      </c>
      <c r="H2" s="8"/>
      <c r="I2" s="65"/>
      <c r="J2" s="65"/>
      <c r="K2" s="65"/>
      <c r="L2" s="65"/>
      <c r="M2" s="65"/>
      <c r="N2" s="76"/>
      <c r="O2" s="65"/>
      <c r="P2" s="65"/>
      <c r="Q2" s="65"/>
      <c r="R2" s="65"/>
      <c r="U2" t="s">
        <v>296</v>
      </c>
      <c r="V2" t="s">
        <v>297</v>
      </c>
    </row>
    <row r="3" spans="2:22" ht="16.2" thickTop="1" x14ac:dyDescent="0.3">
      <c r="B3" s="86" t="s">
        <v>291</v>
      </c>
      <c r="C3" s="89"/>
      <c r="D3" s="90"/>
      <c r="E3" s="93"/>
      <c r="F3" s="90"/>
      <c r="H3" s="8"/>
      <c r="I3" s="65"/>
      <c r="J3" s="65"/>
      <c r="K3" s="65"/>
      <c r="L3" s="65"/>
      <c r="M3" s="65"/>
      <c r="N3" s="76"/>
      <c r="O3" s="65"/>
      <c r="P3" s="65"/>
      <c r="Q3" s="65"/>
      <c r="R3" s="65"/>
      <c r="T3" t="str">
        <f>B16</f>
        <v>21 days</v>
      </c>
      <c r="U3" s="2">
        <v>0.65</v>
      </c>
      <c r="V3" s="2">
        <f>D16</f>
        <v>0.33333333333333331</v>
      </c>
    </row>
    <row r="4" spans="2:22" ht="15.6" x14ac:dyDescent="0.3">
      <c r="B4" s="80"/>
      <c r="C4" s="91" t="str">
        <f>'Cow Record'!AL2</f>
        <v>Cows Barren</v>
      </c>
      <c r="D4" s="100">
        <f>'Cow Record'!AM2</f>
        <v>0</v>
      </c>
      <c r="E4" s="91" t="str">
        <f>'Cow Record'!AN2</f>
        <v>Cows Barren</v>
      </c>
      <c r="F4" s="100">
        <f>'Cow Record'!AO2</f>
        <v>0</v>
      </c>
      <c r="H4" s="8"/>
      <c r="I4" s="65"/>
      <c r="J4" s="65"/>
      <c r="K4" s="65"/>
      <c r="L4" s="65"/>
      <c r="M4" s="65"/>
      <c r="N4" s="76"/>
      <c r="O4" s="65"/>
      <c r="P4" s="65"/>
      <c r="Q4" s="65"/>
      <c r="R4" s="65"/>
      <c r="T4" t="str">
        <f>B17</f>
        <v>42 days</v>
      </c>
      <c r="U4" s="2">
        <v>0.9</v>
      </c>
      <c r="V4" s="2">
        <f>D17</f>
        <v>1</v>
      </c>
    </row>
    <row r="5" spans="2:22" ht="16.2" thickBot="1" x14ac:dyDescent="0.35">
      <c r="B5" s="87" t="s">
        <v>368</v>
      </c>
      <c r="C5" s="92" t="str">
        <f>'Cow Record'!AL3</f>
        <v>% Barren</v>
      </c>
      <c r="D5" s="116">
        <f>'Cow Record'!AM3</f>
        <v>0</v>
      </c>
      <c r="E5" s="92" t="str">
        <f>'Cow Record'!AN3</f>
        <v>% Barren</v>
      </c>
      <c r="F5" s="116">
        <f>'Cow Record'!AO3</f>
        <v>0</v>
      </c>
      <c r="H5" s="8"/>
      <c r="I5" s="65"/>
      <c r="J5" s="65"/>
      <c r="K5" s="65"/>
      <c r="L5" s="65"/>
      <c r="M5" s="65"/>
      <c r="N5" s="76"/>
      <c r="O5" s="65"/>
      <c r="P5" s="65"/>
      <c r="Q5" s="65"/>
      <c r="R5" s="65"/>
      <c r="T5" t="str">
        <f>B18</f>
        <v>&gt;42 days</v>
      </c>
      <c r="U5" s="2">
        <v>0.1</v>
      </c>
      <c r="V5" s="2">
        <f>D18</f>
        <v>0</v>
      </c>
    </row>
    <row r="6" spans="2:22" ht="16.8" thickTop="1" thickBot="1" x14ac:dyDescent="0.35">
      <c r="C6" s="80"/>
      <c r="D6" s="81"/>
      <c r="E6" s="82"/>
      <c r="F6" s="81"/>
      <c r="H6" s="8"/>
      <c r="I6" s="65"/>
      <c r="J6" s="65"/>
      <c r="K6" s="65"/>
      <c r="L6" s="65"/>
      <c r="M6" s="65"/>
      <c r="N6" s="76"/>
      <c r="O6" s="65"/>
      <c r="P6" s="65"/>
      <c r="Q6" s="65"/>
      <c r="R6" s="65"/>
    </row>
    <row r="7" spans="2:22" ht="16.2" thickTop="1" x14ac:dyDescent="0.3">
      <c r="B7" s="86" t="s">
        <v>272</v>
      </c>
      <c r="C7" s="89"/>
      <c r="D7" s="105"/>
      <c r="E7" s="112"/>
      <c r="F7" s="94"/>
      <c r="H7" s="8"/>
      <c r="I7" s="65"/>
      <c r="J7" s="65"/>
      <c r="K7" s="65"/>
      <c r="L7" s="65"/>
      <c r="M7" s="65"/>
      <c r="N7" s="76"/>
      <c r="O7" s="65"/>
      <c r="P7" s="65"/>
      <c r="Q7" s="65"/>
      <c r="R7" s="65"/>
      <c r="T7" t="s">
        <v>9</v>
      </c>
    </row>
    <row r="8" spans="2:22" ht="15.6" x14ac:dyDescent="0.3">
      <c r="B8" s="82"/>
      <c r="C8" s="97" t="str">
        <f>'Cow Record'!AL6</f>
        <v>First Calving</v>
      </c>
      <c r="D8" s="117">
        <f>'Cow Record'!AM6</f>
        <v>43190</v>
      </c>
      <c r="E8" s="97" t="str">
        <f>'Cow Record'!AN6</f>
        <v>First Calving</v>
      </c>
      <c r="F8" s="118">
        <f>'Cow Record'!AO6</f>
        <v>43383</v>
      </c>
      <c r="H8" s="8"/>
      <c r="I8" s="65"/>
      <c r="J8" s="65"/>
      <c r="K8" s="65"/>
      <c r="L8" s="65"/>
      <c r="M8" s="65"/>
      <c r="N8" s="76"/>
      <c r="O8" s="65"/>
      <c r="P8" s="65"/>
      <c r="Q8" s="65"/>
      <c r="R8" s="65"/>
      <c r="U8" t="s">
        <v>296</v>
      </c>
      <c r="V8" t="s">
        <v>297</v>
      </c>
    </row>
    <row r="9" spans="2:22" ht="15.6" x14ac:dyDescent="0.3">
      <c r="B9" s="82"/>
      <c r="C9" s="97" t="str">
        <f>'Cow Record'!AL7</f>
        <v>Last Calving</v>
      </c>
      <c r="D9" s="117">
        <f>'Cow Record'!AM7</f>
        <v>43221</v>
      </c>
      <c r="E9" s="97" t="str">
        <f>'Cow Record'!AN7</f>
        <v>Last Calving</v>
      </c>
      <c r="F9" s="118">
        <f>'Cow Record'!AO7</f>
        <v>43383</v>
      </c>
      <c r="H9" s="8"/>
      <c r="I9" s="65"/>
      <c r="J9" s="65"/>
      <c r="K9" s="65"/>
      <c r="L9" s="65"/>
      <c r="M9" s="65"/>
      <c r="N9" s="76"/>
      <c r="O9" s="65"/>
      <c r="P9" s="65"/>
      <c r="Q9" s="65"/>
      <c r="R9" s="65"/>
      <c r="T9" t="str">
        <f>B16</f>
        <v>21 days</v>
      </c>
      <c r="U9" s="2">
        <v>0.65</v>
      </c>
      <c r="V9" s="2">
        <f>F16</f>
        <v>1</v>
      </c>
    </row>
    <row r="10" spans="2:22" ht="15.6" x14ac:dyDescent="0.3">
      <c r="B10" s="82"/>
      <c r="C10" s="97"/>
      <c r="D10" s="119"/>
      <c r="E10" s="97"/>
      <c r="F10" s="120"/>
      <c r="H10" s="8"/>
      <c r="I10" s="65"/>
      <c r="J10" s="65"/>
      <c r="K10" s="65"/>
      <c r="L10" s="65"/>
      <c r="M10" s="65"/>
      <c r="N10" s="76"/>
      <c r="O10" s="65"/>
      <c r="P10" s="65"/>
      <c r="Q10" s="65"/>
      <c r="R10" s="65"/>
      <c r="T10" t="str">
        <f>B17</f>
        <v>42 days</v>
      </c>
      <c r="U10" s="2">
        <v>0.9</v>
      </c>
      <c r="V10" s="2">
        <f>F17</f>
        <v>1</v>
      </c>
    </row>
    <row r="11" spans="2:22" ht="15.6" x14ac:dyDescent="0.3">
      <c r="B11" s="82"/>
      <c r="C11" s="97" t="str">
        <f>'Cow Record'!AL9</f>
        <v>Calving period days</v>
      </c>
      <c r="D11" s="110">
        <f>'Cow Record'!AM9</f>
        <v>31</v>
      </c>
      <c r="E11" s="115" t="str">
        <f>'Cow Record'!AN9</f>
        <v>Calving period days</v>
      </c>
      <c r="F11" s="120">
        <f>'Cow Record'!AO9</f>
        <v>0</v>
      </c>
      <c r="H11" s="8"/>
      <c r="I11" s="65"/>
      <c r="J11" s="65"/>
      <c r="K11" s="65"/>
      <c r="L11" s="65"/>
      <c r="M11" s="65"/>
      <c r="N11" s="76"/>
      <c r="O11" s="65"/>
      <c r="P11" s="65"/>
      <c r="Q11" s="65"/>
      <c r="R11" s="65"/>
      <c r="T11" t="str">
        <f>B18</f>
        <v>&gt;42 days</v>
      </c>
      <c r="U11" s="2">
        <v>0.1</v>
      </c>
      <c r="V11" s="2">
        <f>F18</f>
        <v>0</v>
      </c>
    </row>
    <row r="12" spans="2:22" ht="15.6" x14ac:dyDescent="0.3">
      <c r="B12" s="82"/>
      <c r="C12" s="97" t="str">
        <f>'Cow Record'!AL10</f>
        <v>Calves Alive</v>
      </c>
      <c r="D12" s="110">
        <f>'Cow Record'!AM10</f>
        <v>3</v>
      </c>
      <c r="E12" s="97" t="str">
        <f>'Cow Record'!AN10</f>
        <v>Calves Alive</v>
      </c>
      <c r="F12" s="100">
        <f>'Cow Record'!AO10</f>
        <v>0</v>
      </c>
      <c r="H12" s="8"/>
      <c r="I12" s="65"/>
      <c r="J12" s="65"/>
      <c r="K12" s="65"/>
      <c r="L12" s="65"/>
      <c r="M12" s="65"/>
      <c r="N12" s="76"/>
      <c r="O12" s="65"/>
      <c r="P12" s="65"/>
      <c r="Q12" s="65"/>
      <c r="R12" s="65"/>
    </row>
    <row r="13" spans="2:22" ht="16.2" thickBot="1" x14ac:dyDescent="0.35">
      <c r="B13" s="85"/>
      <c r="C13" s="101" t="str">
        <f>'Cow Record'!AL11</f>
        <v>Calves Dead</v>
      </c>
      <c r="D13" s="111">
        <f>'Cow Record'!AM11</f>
        <v>0</v>
      </c>
      <c r="E13" s="101" t="str">
        <f>'Cow Record'!AN11</f>
        <v>Calves Dead</v>
      </c>
      <c r="F13" s="121">
        <f>'Cow Record'!AO11</f>
        <v>1</v>
      </c>
      <c r="H13" s="8"/>
      <c r="I13" s="65"/>
      <c r="J13" s="65"/>
      <c r="K13" s="65"/>
      <c r="L13" s="65"/>
      <c r="M13" s="65"/>
      <c r="N13" s="76"/>
      <c r="O13" s="65"/>
      <c r="P13" s="65"/>
      <c r="Q13" s="65"/>
      <c r="R13" s="65"/>
    </row>
    <row r="14" spans="2:22" ht="16.8" thickTop="1" thickBot="1" x14ac:dyDescent="0.35">
      <c r="B14" s="83"/>
      <c r="C14" s="104"/>
      <c r="D14" s="103"/>
      <c r="E14" s="104"/>
      <c r="F14" s="122"/>
      <c r="H14" s="8"/>
      <c r="I14" s="65"/>
      <c r="J14" s="65"/>
      <c r="K14" s="65"/>
      <c r="L14" s="65"/>
      <c r="M14" s="65"/>
      <c r="N14" s="76"/>
      <c r="O14" s="65"/>
      <c r="P14" s="65"/>
      <c r="Q14" s="65"/>
      <c r="R14" s="65"/>
    </row>
    <row r="15" spans="2:22" ht="16.2" thickTop="1" x14ac:dyDescent="0.3">
      <c r="B15" s="88" t="s">
        <v>292</v>
      </c>
      <c r="C15" s="96" t="s">
        <v>309</v>
      </c>
      <c r="D15" s="106"/>
      <c r="E15" s="96" t="s">
        <v>309</v>
      </c>
      <c r="F15" s="123"/>
      <c r="H15" s="8"/>
      <c r="I15" s="65"/>
      <c r="J15" s="65"/>
      <c r="K15" s="65"/>
      <c r="L15" s="65"/>
      <c r="M15" s="65"/>
      <c r="N15" s="76"/>
      <c r="O15" s="65"/>
      <c r="P15" s="65"/>
      <c r="Q15" s="65"/>
      <c r="R15" s="65"/>
    </row>
    <row r="16" spans="2:22" ht="16.2" thickBot="1" x14ac:dyDescent="0.35">
      <c r="B16" s="84" t="str">
        <f>'Cow Record'!AL13</f>
        <v>21 days</v>
      </c>
      <c r="C16" s="95">
        <f>'Cow Record'!AM13</f>
        <v>1</v>
      </c>
      <c r="D16" s="124">
        <f>'Cow Record'!AN13</f>
        <v>0.33333333333333331</v>
      </c>
      <c r="E16" s="95">
        <f>'Cow Record'!AO13</f>
        <v>1</v>
      </c>
      <c r="F16" s="125">
        <f>'Cow Record'!AP13</f>
        <v>1</v>
      </c>
      <c r="H16" s="132"/>
      <c r="I16" s="133"/>
      <c r="J16" s="133"/>
      <c r="K16" s="133"/>
      <c r="L16" s="133"/>
      <c r="M16" s="133"/>
      <c r="N16" s="78"/>
      <c r="O16" s="65"/>
      <c r="P16" s="65"/>
      <c r="Q16" s="65"/>
      <c r="R16" s="65"/>
    </row>
    <row r="17" spans="2:18" s="35" customFormat="1" ht="16.2" thickTop="1" x14ac:dyDescent="0.3">
      <c r="B17" s="84" t="str">
        <f>'Cow Record'!AL14</f>
        <v>42 days</v>
      </c>
      <c r="C17" s="95">
        <f>'Cow Record'!AM14</f>
        <v>3</v>
      </c>
      <c r="D17" s="124">
        <f>'Cow Record'!AN14</f>
        <v>1</v>
      </c>
      <c r="E17" s="95">
        <f>'Cow Record'!AO14</f>
        <v>1</v>
      </c>
      <c r="F17" s="125">
        <f>'Cow Record'!AP14</f>
        <v>1</v>
      </c>
      <c r="H17" s="134"/>
      <c r="I17" s="135"/>
      <c r="J17" s="135"/>
      <c r="K17" s="135"/>
      <c r="L17" s="135"/>
      <c r="M17" s="135"/>
      <c r="N17" s="136"/>
      <c r="O17" s="36"/>
      <c r="P17" s="36"/>
      <c r="Q17" s="36"/>
      <c r="R17" s="36"/>
    </row>
    <row r="18" spans="2:18" ht="16.2" thickBot="1" x14ac:dyDescent="0.35">
      <c r="B18" s="129" t="str">
        <f>'Cow Record'!AL15</f>
        <v>&gt;42 days</v>
      </c>
      <c r="C18" s="126">
        <f>'Cow Record'!AM15</f>
        <v>0</v>
      </c>
      <c r="D18" s="127">
        <f>'Cow Record'!AN15</f>
        <v>0</v>
      </c>
      <c r="E18" s="126">
        <f>'Cow Record'!AO15</f>
        <v>0</v>
      </c>
      <c r="F18" s="128">
        <f>'Cow Record'!AP15</f>
        <v>0</v>
      </c>
      <c r="H18" s="8"/>
      <c r="I18" s="65"/>
      <c r="J18" s="65"/>
      <c r="K18" s="65"/>
      <c r="L18" s="65"/>
      <c r="M18" s="65"/>
      <c r="N18" s="76"/>
      <c r="O18" s="65"/>
      <c r="P18" s="65"/>
      <c r="Q18" s="65"/>
      <c r="R18" s="65"/>
    </row>
    <row r="19" spans="2:18" ht="16.8" thickTop="1" thickBot="1" x14ac:dyDescent="0.35">
      <c r="B19" s="83"/>
      <c r="C19" s="102"/>
      <c r="D19" s="103"/>
      <c r="E19" s="102"/>
      <c r="F19" s="74"/>
      <c r="H19" s="8"/>
      <c r="I19" s="65"/>
      <c r="J19" s="65"/>
      <c r="K19" s="65"/>
      <c r="L19" s="65"/>
      <c r="M19" s="65"/>
      <c r="N19" s="76"/>
      <c r="O19" s="65"/>
      <c r="P19" s="65"/>
      <c r="Q19" s="65"/>
      <c r="R19" s="65"/>
    </row>
    <row r="20" spans="2:18" ht="16.2" thickTop="1" x14ac:dyDescent="0.3">
      <c r="B20" s="86" t="str">
        <f>'Cow Record'!AL20</f>
        <v>Calves Reared</v>
      </c>
      <c r="C20" s="89"/>
      <c r="D20" s="107"/>
      <c r="E20" s="113"/>
      <c r="F20" s="90"/>
      <c r="H20" s="8"/>
      <c r="I20" s="65"/>
      <c r="J20" s="65"/>
      <c r="K20" s="65"/>
      <c r="L20" s="65"/>
      <c r="M20" s="65"/>
      <c r="N20" s="76"/>
      <c r="O20" s="65"/>
      <c r="P20" s="65"/>
      <c r="Q20" s="65"/>
      <c r="R20" s="65"/>
    </row>
    <row r="21" spans="2:18" ht="16.2" thickBot="1" x14ac:dyDescent="0.35">
      <c r="B21" s="87" t="s">
        <v>369</v>
      </c>
      <c r="C21" s="92" t="s">
        <v>305</v>
      </c>
      <c r="D21" s="108">
        <f>'Cow Record'!AM20</f>
        <v>1</v>
      </c>
      <c r="E21" s="92" t="s">
        <v>305</v>
      </c>
      <c r="F21" s="98">
        <f>'Cow Record'!AO20</f>
        <v>0</v>
      </c>
      <c r="H21" s="8"/>
      <c r="I21" s="65"/>
      <c r="J21" s="65"/>
      <c r="K21" s="65"/>
      <c r="L21" s="65"/>
      <c r="M21" s="65"/>
      <c r="N21" s="76"/>
      <c r="O21" s="65"/>
      <c r="P21" s="65"/>
      <c r="Q21" s="65"/>
      <c r="R21" s="65"/>
    </row>
    <row r="22" spans="2:18" ht="16.8" thickTop="1" thickBot="1" x14ac:dyDescent="0.35">
      <c r="B22" s="55"/>
      <c r="C22" s="70"/>
      <c r="D22" s="71"/>
      <c r="E22" s="70"/>
      <c r="F22" s="74"/>
      <c r="H22" s="8"/>
      <c r="I22" s="65"/>
      <c r="J22" s="65"/>
      <c r="K22" s="65"/>
      <c r="L22" s="65"/>
      <c r="M22" s="65"/>
      <c r="N22" s="76"/>
      <c r="O22" s="65"/>
      <c r="P22" s="65"/>
      <c r="Q22" s="65"/>
      <c r="R22" s="65"/>
    </row>
    <row r="23" spans="2:18" ht="16.2" thickTop="1" x14ac:dyDescent="0.3">
      <c r="B23" s="88" t="s">
        <v>7</v>
      </c>
      <c r="C23" s="89"/>
      <c r="D23" s="109"/>
      <c r="E23" s="114"/>
      <c r="F23" s="99"/>
      <c r="H23" s="8"/>
      <c r="I23" s="65"/>
      <c r="J23" s="65"/>
      <c r="K23" s="65"/>
      <c r="L23" s="65"/>
      <c r="M23" s="65"/>
      <c r="N23" s="76"/>
      <c r="O23" s="65"/>
      <c r="P23" s="65"/>
      <c r="Q23" s="65"/>
      <c r="R23" s="65"/>
    </row>
    <row r="24" spans="2:18" ht="15.6" x14ac:dyDescent="0.3">
      <c r="B24" s="80"/>
      <c r="C24" s="97" t="str">
        <f>'Cow Record'!AL31</f>
        <v>Max</v>
      </c>
      <c r="D24" s="130">
        <f>'Cow Record'!AM31</f>
        <v>705</v>
      </c>
      <c r="E24" s="97" t="s">
        <v>36</v>
      </c>
      <c r="F24" s="100">
        <f>'Cow Record'!AO31</f>
        <v>385</v>
      </c>
      <c r="H24" s="8"/>
      <c r="I24" s="65"/>
      <c r="J24" s="65"/>
      <c r="K24" s="65"/>
      <c r="L24" s="65"/>
      <c r="M24" s="65"/>
      <c r="N24" s="76"/>
      <c r="O24" s="65"/>
      <c r="P24" s="65"/>
      <c r="Q24" s="65"/>
      <c r="R24" s="65"/>
    </row>
    <row r="25" spans="2:18" ht="15.6" x14ac:dyDescent="0.3">
      <c r="B25" s="80"/>
      <c r="C25" s="97" t="str">
        <f>'Cow Record'!AL32</f>
        <v>Min</v>
      </c>
      <c r="D25" s="131">
        <f>'Cow Record'!AM32</f>
        <v>395</v>
      </c>
      <c r="E25" s="97" t="s">
        <v>33</v>
      </c>
      <c r="F25" s="100">
        <f>'Cow Record'!AO32</f>
        <v>385</v>
      </c>
      <c r="H25" s="8"/>
      <c r="I25" s="65"/>
      <c r="J25" s="65"/>
      <c r="K25" s="65"/>
      <c r="L25" s="65"/>
      <c r="M25" s="65"/>
      <c r="N25" s="76"/>
      <c r="O25" s="65"/>
      <c r="P25" s="65"/>
      <c r="Q25" s="65"/>
      <c r="R25" s="65"/>
    </row>
    <row r="26" spans="2:18" ht="16.2" thickBot="1" x14ac:dyDescent="0.35">
      <c r="B26" s="87" t="s">
        <v>367</v>
      </c>
      <c r="C26" s="101" t="str">
        <f>'Cow Record'!AL33</f>
        <v>Average</v>
      </c>
      <c r="D26" s="111">
        <f>'Cow Record'!AM33</f>
        <v>498.33333333333331</v>
      </c>
      <c r="E26" s="101" t="s">
        <v>302</v>
      </c>
      <c r="F26" s="121">
        <f>'Cow Record'!AO33</f>
        <v>385</v>
      </c>
      <c r="H26" s="8"/>
      <c r="I26" s="65"/>
      <c r="J26" s="65"/>
      <c r="K26" s="65"/>
      <c r="L26" s="65"/>
      <c r="M26" s="65"/>
      <c r="N26" s="76"/>
      <c r="O26" s="65"/>
      <c r="P26" s="65"/>
      <c r="Q26" s="65"/>
      <c r="R26" s="65"/>
    </row>
    <row r="27" spans="2:18" ht="14.4" thickTop="1" x14ac:dyDescent="0.25">
      <c r="H27" s="8"/>
      <c r="I27" s="65"/>
      <c r="J27" s="65"/>
      <c r="K27" s="65"/>
      <c r="L27" s="65"/>
      <c r="M27" s="65"/>
      <c r="N27" s="76"/>
      <c r="O27" s="65"/>
      <c r="P27" s="65"/>
      <c r="Q27" s="65"/>
      <c r="R27" s="65"/>
    </row>
    <row r="28" spans="2:18" x14ac:dyDescent="0.25">
      <c r="H28" s="8"/>
      <c r="I28" s="65"/>
      <c r="J28" s="65"/>
      <c r="K28" s="65"/>
      <c r="L28" s="65"/>
      <c r="M28" s="65"/>
      <c r="N28" s="76"/>
      <c r="O28" s="65"/>
      <c r="P28" s="65"/>
      <c r="Q28" s="65"/>
      <c r="R28" s="65"/>
    </row>
    <row r="29" spans="2:18" x14ac:dyDescent="0.25">
      <c r="H29" s="8"/>
      <c r="I29" s="65"/>
      <c r="J29" s="65"/>
      <c r="K29" s="65"/>
      <c r="L29" s="65"/>
      <c r="M29" s="65"/>
      <c r="N29" s="76"/>
      <c r="O29" s="65"/>
      <c r="P29" s="65"/>
      <c r="Q29" s="65"/>
      <c r="R29" s="65"/>
    </row>
    <row r="30" spans="2:18" x14ac:dyDescent="0.25">
      <c r="H30" s="8"/>
      <c r="I30" s="65"/>
      <c r="J30" s="65"/>
      <c r="K30" s="65"/>
      <c r="L30" s="65"/>
      <c r="M30" s="65"/>
      <c r="N30" s="76"/>
      <c r="O30" s="65"/>
      <c r="P30" s="65"/>
      <c r="Q30" s="65"/>
      <c r="R30" s="65"/>
    </row>
    <row r="31" spans="2:18" x14ac:dyDescent="0.25">
      <c r="H31" s="8"/>
      <c r="I31" s="65"/>
      <c r="J31" s="65"/>
      <c r="K31" s="65"/>
      <c r="L31" s="65"/>
      <c r="M31" s="65"/>
      <c r="N31" s="76"/>
      <c r="O31" s="65"/>
      <c r="P31" s="65"/>
      <c r="Q31" s="65"/>
      <c r="R31" s="65"/>
    </row>
    <row r="32" spans="2:18" ht="14.4" thickBot="1" x14ac:dyDescent="0.3">
      <c r="H32" s="8"/>
      <c r="I32" s="65"/>
      <c r="J32" s="65"/>
      <c r="K32" s="65"/>
      <c r="L32" s="65"/>
      <c r="M32" s="65"/>
      <c r="N32" s="76"/>
      <c r="O32" s="65"/>
      <c r="P32" s="65"/>
      <c r="Q32" s="65"/>
      <c r="R32" s="65"/>
    </row>
    <row r="33" spans="8:18" ht="14.4" thickTop="1" x14ac:dyDescent="0.25">
      <c r="H33" s="77"/>
      <c r="I33" s="77"/>
      <c r="J33" s="77"/>
      <c r="K33" s="77"/>
      <c r="L33" s="77"/>
      <c r="M33" s="77"/>
      <c r="N33" s="77"/>
      <c r="O33" s="65"/>
      <c r="P33" s="65"/>
      <c r="Q33" s="65"/>
      <c r="R33" s="65"/>
    </row>
    <row r="34" spans="8:18" x14ac:dyDescent="0.25">
      <c r="H34" s="65"/>
      <c r="I34" s="65"/>
      <c r="J34" s="65"/>
      <c r="K34" s="65"/>
      <c r="L34" s="65"/>
      <c r="M34" s="65"/>
      <c r="N34" s="65"/>
      <c r="O34" s="65"/>
      <c r="P34" s="65"/>
      <c r="Q34" s="65"/>
      <c r="R34" s="65"/>
    </row>
  </sheetData>
  <sheetProtection algorithmName="SHA-512" hashValue="wV9x4iOYN5wzeuSVEq9KDzeke9slTd/Qeizkgakf9XIiPrrT5UrU3HGA4JiP7ru+QO2LRnZ6UJdFcnPJcelgCw==" saltValue="nb0P2yfYxOq5vzcTvWhlIg==" spinCount="100000" sheet="1" objects="1" scenarios="1"/>
  <mergeCells count="2">
    <mergeCell ref="C2:D2"/>
    <mergeCell ref="E2:F2"/>
  </mergeCells>
  <conditionalFormatting sqref="F6:F7">
    <cfRule type="cellIs" dxfId="2" priority="15" operator="greaterThan">
      <formula>0.05</formula>
    </cfRule>
  </conditionalFormatting>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iconSet" priority="16" id="{28F25798-04EA-459E-ADF1-AB2C19F89B62}">
            <x14:iconSet custom="1">
              <x14:cfvo type="percent">
                <xm:f>0</xm:f>
              </x14:cfvo>
              <x14:cfvo type="num">
                <xm:f>0</xm:f>
              </x14:cfvo>
              <x14:cfvo type="num">
                <xm:f>5.0999999999999996</xm:f>
              </x14:cfvo>
              <x14:cfIcon iconSet="3TrafficLights1" iconId="0"/>
              <x14:cfIcon iconSet="3Symbols" iconId="2"/>
              <x14:cfIcon iconSet="3Symbols" iconId="0"/>
            </x14:iconSet>
          </x14:cfRule>
          <xm:sqref>D6:D7</xm:sqref>
        </x14:conditionalFormatting>
        <x14:conditionalFormatting xmlns:xm="http://schemas.microsoft.com/office/excel/2006/main">
          <x14:cfRule type="iconSet" priority="14" id="{52ECB721-00BE-41CF-B9E1-BE569657FB6C}">
            <x14:iconSet custom="1">
              <x14:cfvo type="percent">
                <xm:f>0</xm:f>
              </x14:cfvo>
              <x14:cfvo type="num">
                <xm:f>0</xm:f>
              </x14:cfvo>
              <x14:cfvo type="num">
                <xm:f>0.65</xm:f>
              </x14:cfvo>
              <x14:cfIcon iconSet="3TrafficLights1" iconId="0"/>
              <x14:cfIcon iconSet="3Symbols" iconId="0"/>
              <x14:cfIcon iconSet="3Symbols" iconId="2"/>
            </x14:iconSet>
          </x14:cfRule>
          <xm:sqref>D16</xm:sqref>
        </x14:conditionalFormatting>
        <x14:conditionalFormatting xmlns:xm="http://schemas.microsoft.com/office/excel/2006/main">
          <x14:cfRule type="iconSet" priority="13" id="{9567A018-4A0B-4086-97AF-6F1F2E3B382D}">
            <x14:iconSet custom="1">
              <x14:cfvo type="percent">
                <xm:f>0</xm:f>
              </x14:cfvo>
              <x14:cfvo type="num">
                <xm:f>0</xm:f>
              </x14:cfvo>
              <x14:cfvo type="num">
                <xm:f>0.9</xm:f>
              </x14:cfvo>
              <x14:cfIcon iconSet="3TrafficLights1" iconId="0"/>
              <x14:cfIcon iconSet="3Symbols" iconId="0"/>
              <x14:cfIcon iconSet="3Symbols" iconId="2"/>
            </x14:iconSet>
          </x14:cfRule>
          <xm:sqref>D17</xm:sqref>
        </x14:conditionalFormatting>
        <x14:conditionalFormatting xmlns:xm="http://schemas.microsoft.com/office/excel/2006/main">
          <x14:cfRule type="iconSet" priority="12" id="{65F28B98-362C-4068-8F17-288B246ADB11}">
            <x14:iconSet custom="1">
              <x14:cfvo type="percent">
                <xm:f>0</xm:f>
              </x14:cfvo>
              <x14:cfvo type="num">
                <xm:f>0</xm:f>
              </x14:cfvo>
              <x14:cfvo type="num">
                <xm:f>0.1</xm:f>
              </x14:cfvo>
              <x14:cfIcon iconSet="3TrafficLights1" iconId="2"/>
              <x14:cfIcon iconSet="3Symbols" iconId="2"/>
              <x14:cfIcon iconSet="3Symbols" iconId="0"/>
            </x14:iconSet>
          </x14:cfRule>
          <xm:sqref>D18</xm:sqref>
        </x14:conditionalFormatting>
        <x14:conditionalFormatting xmlns:xm="http://schemas.microsoft.com/office/excel/2006/main">
          <x14:cfRule type="iconSet" priority="11" id="{0B1B459E-7080-4624-A279-5AFA495B4E2F}">
            <x14:iconSet custom="1">
              <x14:cfvo type="percent">
                <xm:f>0</xm:f>
              </x14:cfvo>
              <x14:cfvo type="num">
                <xm:f>0</xm:f>
              </x14:cfvo>
              <x14:cfvo type="num">
                <xm:f>0.65</xm:f>
              </x14:cfvo>
              <x14:cfIcon iconSet="3TrafficLights1" iconId="0"/>
              <x14:cfIcon iconSet="3Symbols" iconId="0"/>
              <x14:cfIcon iconSet="3Symbols" iconId="2"/>
            </x14:iconSet>
          </x14:cfRule>
          <xm:sqref>F16</xm:sqref>
        </x14:conditionalFormatting>
        <x14:conditionalFormatting xmlns:xm="http://schemas.microsoft.com/office/excel/2006/main">
          <x14:cfRule type="iconSet" priority="10" id="{4AD2AE8E-697C-4E03-AE02-314784123D71}">
            <x14:iconSet custom="1">
              <x14:cfvo type="percent">
                <xm:f>0</xm:f>
              </x14:cfvo>
              <x14:cfvo type="num">
                <xm:f>0</xm:f>
              </x14:cfvo>
              <x14:cfvo type="num">
                <xm:f>0.9</xm:f>
              </x14:cfvo>
              <x14:cfIcon iconSet="3TrafficLights1" iconId="0"/>
              <x14:cfIcon iconSet="3Symbols" iconId="0"/>
              <x14:cfIcon iconSet="3Symbols" iconId="2"/>
            </x14:iconSet>
          </x14:cfRule>
          <xm:sqref>F17</xm:sqref>
        </x14:conditionalFormatting>
        <x14:conditionalFormatting xmlns:xm="http://schemas.microsoft.com/office/excel/2006/main">
          <x14:cfRule type="iconSet" priority="9" id="{349C027A-C42D-4357-8EB4-1271A41EEA32}">
            <x14:iconSet custom="1">
              <x14:cfvo type="percent">
                <xm:f>0</xm:f>
              </x14:cfvo>
              <x14:cfvo type="num">
                <xm:f>0</xm:f>
              </x14:cfvo>
              <x14:cfvo type="num">
                <xm:f>0.1</xm:f>
              </x14:cfvo>
              <x14:cfIcon iconSet="3TrafficLights1" iconId="2"/>
              <x14:cfIcon iconSet="3Symbols" iconId="2"/>
              <x14:cfIcon iconSet="3Symbols" iconId="0"/>
            </x14:iconSet>
          </x14:cfRule>
          <xm:sqref>F18</xm:sqref>
        </x14:conditionalFormatting>
        <x14:conditionalFormatting xmlns:xm="http://schemas.microsoft.com/office/excel/2006/main">
          <x14:cfRule type="iconSet" priority="8" id="{5DC4877D-2D57-47B4-94CB-39F78CC96950}">
            <x14:iconSet custom="1">
              <x14:cfvo type="percent">
                <xm:f>0</xm:f>
              </x14:cfvo>
              <x14:cfvo type="num">
                <xm:f>0</xm:f>
              </x14:cfvo>
              <x14:cfvo type="num">
                <xm:f>371</xm:f>
              </x14:cfvo>
              <x14:cfIcon iconSet="3TrafficLights1" iconId="0"/>
              <x14:cfIcon iconSet="3Symbols" iconId="2"/>
              <x14:cfIcon iconSet="3Symbols" iconId="0"/>
            </x14:iconSet>
          </x14:cfRule>
          <xm:sqref>D26</xm:sqref>
        </x14:conditionalFormatting>
        <x14:conditionalFormatting xmlns:xm="http://schemas.microsoft.com/office/excel/2006/main">
          <x14:cfRule type="iconSet" priority="7" id="{507D3D3D-619F-4A69-8ADC-C7282302669E}">
            <x14:iconSet custom="1">
              <x14:cfvo type="percent">
                <xm:f>0</xm:f>
              </x14:cfvo>
              <x14:cfvo type="num">
                <xm:f>0</xm:f>
              </x14:cfvo>
              <x14:cfvo type="num">
                <xm:f>371</xm:f>
              </x14:cfvo>
              <x14:cfIcon iconSet="3TrafficLights1" iconId="0"/>
              <x14:cfIcon iconSet="3Symbols" iconId="2"/>
              <x14:cfIcon iconSet="3Symbols" iconId="0"/>
            </x14:iconSet>
          </x14:cfRule>
          <xm:sqref>D24:D25</xm:sqref>
        </x14:conditionalFormatting>
        <x14:conditionalFormatting xmlns:xm="http://schemas.microsoft.com/office/excel/2006/main">
          <x14:cfRule type="iconSet" priority="6" id="{B60A975C-2C06-4F39-9D3F-A942D87BAAB6}">
            <x14:iconSet custom="1">
              <x14:cfvo type="percent">
                <xm:f>0</xm:f>
              </x14:cfvo>
              <x14:cfvo type="num">
                <xm:f>0</xm:f>
              </x14:cfvo>
              <x14:cfvo type="num">
                <xm:f>371</xm:f>
              </x14:cfvo>
              <x14:cfIcon iconSet="3TrafficLights1" iconId="0"/>
              <x14:cfIcon iconSet="3Symbols" iconId="2"/>
              <x14:cfIcon iconSet="3Symbols" iconId="0"/>
            </x14:iconSet>
          </x14:cfRule>
          <xm:sqref>F24:F26</xm:sqref>
        </x14:conditionalFormatting>
        <x14:conditionalFormatting xmlns:xm="http://schemas.microsoft.com/office/excel/2006/main">
          <x14:cfRule type="iconSet" priority="4" id="{861D6130-E0F1-49B7-BD0E-5DAE40A22D66}">
            <x14:iconSet custom="1">
              <x14:cfvo type="percent">
                <xm:f>0</xm:f>
              </x14:cfvo>
              <x14:cfvo type="num">
                <xm:f>0</xm:f>
              </x14:cfvo>
              <x14:cfvo type="num">
                <xm:f>0.94</xm:f>
              </x14:cfvo>
              <x14:cfIcon iconSet="3TrafficLights1" iconId="0"/>
              <x14:cfIcon iconSet="3Symbols" iconId="0"/>
              <x14:cfIcon iconSet="3Symbols" iconId="2"/>
            </x14:iconSet>
          </x14:cfRule>
          <xm:sqref>D21</xm:sqref>
        </x14:conditionalFormatting>
        <x14:conditionalFormatting xmlns:xm="http://schemas.microsoft.com/office/excel/2006/main">
          <x14:cfRule type="iconSet" priority="3" id="{6FDDCB0F-A651-4C67-B9C4-2A12917D4C53}">
            <x14:iconSet custom="1">
              <x14:cfvo type="percent">
                <xm:f>0</xm:f>
              </x14:cfvo>
              <x14:cfvo type="num">
                <xm:f>0</xm:f>
              </x14:cfvo>
              <x14:cfvo type="num">
                <xm:f>0.94</xm:f>
              </x14:cfvo>
              <x14:cfIcon iconSet="3TrafficLights1" iconId="0"/>
              <x14:cfIcon iconSet="3Symbols" iconId="0"/>
              <x14:cfIcon iconSet="3Symbols" iconId="2"/>
            </x14:iconSet>
          </x14:cfRule>
          <xm:sqref>F21</xm:sqref>
        </x14:conditionalFormatting>
        <x14:conditionalFormatting xmlns:xm="http://schemas.microsoft.com/office/excel/2006/main">
          <x14:cfRule type="iconSet" priority="2" id="{A21480B2-E66D-4AB2-ADE4-E7B0940844AD}">
            <x14:iconSet custom="1">
              <x14:cfvo type="percent">
                <xm:f>0</xm:f>
              </x14:cfvo>
              <x14:cfvo type="num">
                <xm:f>0</xm:f>
              </x14:cfvo>
              <x14:cfvo type="num">
                <xm:f>5.0999999999999997E-2</xm:f>
              </x14:cfvo>
              <x14:cfIcon iconSet="3TrafficLights1" iconId="0"/>
              <x14:cfIcon iconSet="3Symbols" iconId="2"/>
              <x14:cfIcon iconSet="3Symbols" iconId="0"/>
            </x14:iconSet>
          </x14:cfRule>
          <xm:sqref>D5</xm:sqref>
        </x14:conditionalFormatting>
        <x14:conditionalFormatting xmlns:xm="http://schemas.microsoft.com/office/excel/2006/main">
          <x14:cfRule type="iconSet" priority="1" id="{A223B8AA-7E21-4672-A5F5-796824B72860}">
            <x14:iconSet custom="1">
              <x14:cfvo type="percent">
                <xm:f>0</xm:f>
              </x14:cfvo>
              <x14:cfvo type="num">
                <xm:f>0</xm:f>
              </x14:cfvo>
              <x14:cfvo type="num">
                <xm:f>5.0999999999999997E-2</xm:f>
              </x14:cfvo>
              <x14:cfIcon iconSet="3TrafficLights1" iconId="0"/>
              <x14:cfIcon iconSet="3Symbols" iconId="2"/>
              <x14:cfIcon iconSet="3Symbols" iconId="0"/>
            </x14:iconSet>
          </x14:cfRule>
          <xm:sqref>F5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3D74E-11B9-4529-A085-4D5CD9BF20C6}">
  <dimension ref="B1:V34"/>
  <sheetViews>
    <sheetView showGridLines="0" workbookViewId="0">
      <selection activeCell="B24" sqref="B24"/>
    </sheetView>
  </sheetViews>
  <sheetFormatPr defaultRowHeight="13.8" x14ac:dyDescent="0.25"/>
  <cols>
    <col min="1" max="1" width="4.5" customWidth="1"/>
    <col min="2" max="2" width="15.59765625" customWidth="1"/>
    <col min="3" max="3" width="18.59765625" customWidth="1"/>
    <col min="4" max="4" width="15.59765625" customWidth="1"/>
    <col min="5" max="5" width="18.59765625" customWidth="1"/>
    <col min="6" max="6" width="15.59765625" customWidth="1"/>
  </cols>
  <sheetData>
    <row r="1" spans="2:22" ht="19.2" thickTop="1" thickBot="1" x14ac:dyDescent="0.4">
      <c r="B1" s="246" t="s">
        <v>298</v>
      </c>
      <c r="C1" s="246">
        <f>'Cow Record'!O3</f>
        <v>2017</v>
      </c>
      <c r="D1" s="79"/>
      <c r="E1" s="79"/>
      <c r="F1" s="79"/>
      <c r="H1" s="7"/>
      <c r="I1" s="77"/>
      <c r="J1" s="77"/>
      <c r="K1" s="77"/>
      <c r="L1" s="77"/>
      <c r="M1" s="77"/>
      <c r="N1" s="75"/>
      <c r="O1" s="65"/>
      <c r="P1" s="65"/>
      <c r="Q1" s="65"/>
      <c r="R1" s="65"/>
      <c r="T1" t="s">
        <v>8</v>
      </c>
    </row>
    <row r="2" spans="2:22" ht="16.8" thickTop="1" thickBot="1" x14ac:dyDescent="0.35">
      <c r="B2" s="55"/>
      <c r="C2" s="318" t="s">
        <v>8</v>
      </c>
      <c r="D2" s="319"/>
      <c r="E2" s="320" t="s">
        <v>9</v>
      </c>
      <c r="F2" s="321"/>
      <c r="H2" s="8"/>
      <c r="I2" s="65"/>
      <c r="J2" s="65"/>
      <c r="K2" s="65"/>
      <c r="L2" s="65"/>
      <c r="M2" s="65"/>
      <c r="N2" s="76"/>
      <c r="O2" s="65"/>
      <c r="P2" s="65"/>
      <c r="Q2" s="65"/>
      <c r="R2" s="65"/>
      <c r="U2" t="s">
        <v>296</v>
      </c>
      <c r="V2" t="s">
        <v>297</v>
      </c>
    </row>
    <row r="3" spans="2:22" ht="16.2" thickTop="1" x14ac:dyDescent="0.3">
      <c r="B3" s="86" t="s">
        <v>291</v>
      </c>
      <c r="C3" s="89"/>
      <c r="D3" s="90"/>
      <c r="E3" s="93"/>
      <c r="F3" s="90"/>
      <c r="H3" s="8"/>
      <c r="I3" s="65"/>
      <c r="J3" s="65"/>
      <c r="K3" s="65"/>
      <c r="L3" s="65"/>
      <c r="M3" s="65"/>
      <c r="N3" s="76"/>
      <c r="O3" s="65"/>
      <c r="P3" s="65"/>
      <c r="Q3" s="65"/>
      <c r="R3" s="65"/>
      <c r="T3" t="str">
        <f>B16</f>
        <v>21 days</v>
      </c>
      <c r="U3" s="2">
        <v>0.65</v>
      </c>
      <c r="V3" s="2">
        <f>D16</f>
        <v>1</v>
      </c>
    </row>
    <row r="4" spans="2:22" ht="15.6" x14ac:dyDescent="0.3">
      <c r="B4" s="80"/>
      <c r="C4" s="91" t="str">
        <f>'Cow Record'!AQ2</f>
        <v>Cows Barren</v>
      </c>
      <c r="D4" s="100">
        <f>'Cow Record'!AR2</f>
        <v>0</v>
      </c>
      <c r="E4" s="91" t="str">
        <f>'Cow Record'!AS2</f>
        <v>Cows Barren</v>
      </c>
      <c r="F4" s="100">
        <f>'Cow Record'!AT2</f>
        <v>0</v>
      </c>
      <c r="H4" s="8"/>
      <c r="I4" s="65"/>
      <c r="J4" s="65"/>
      <c r="K4" s="65"/>
      <c r="L4" s="65"/>
      <c r="M4" s="65"/>
      <c r="N4" s="76"/>
      <c r="O4" s="65"/>
      <c r="P4" s="65"/>
      <c r="Q4" s="65"/>
      <c r="R4" s="65"/>
      <c r="T4" t="str">
        <f>B17</f>
        <v>42 days</v>
      </c>
      <c r="U4" s="2">
        <v>0.9</v>
      </c>
      <c r="V4" s="2">
        <f>D17</f>
        <v>1</v>
      </c>
    </row>
    <row r="5" spans="2:22" ht="16.2" thickBot="1" x14ac:dyDescent="0.35">
      <c r="B5" s="87" t="s">
        <v>368</v>
      </c>
      <c r="C5" s="92" t="str">
        <f>'Cow Record'!AQ3</f>
        <v>% Barren</v>
      </c>
      <c r="D5" s="116">
        <f>'Cow Record'!AR3</f>
        <v>0</v>
      </c>
      <c r="E5" s="92" t="str">
        <f>'Cow Record'!AS3</f>
        <v>% Barren</v>
      </c>
      <c r="F5" s="116">
        <f>'Cow Record'!AT3</f>
        <v>0</v>
      </c>
      <c r="H5" s="8"/>
      <c r="I5" s="65"/>
      <c r="J5" s="65"/>
      <c r="K5" s="65"/>
      <c r="L5" s="65"/>
      <c r="M5" s="65"/>
      <c r="N5" s="76"/>
      <c r="O5" s="65"/>
      <c r="P5" s="65"/>
      <c r="Q5" s="65"/>
      <c r="R5" s="65"/>
      <c r="T5" t="str">
        <f>B18</f>
        <v>&gt;42 days</v>
      </c>
      <c r="U5" s="2">
        <v>0.1</v>
      </c>
      <c r="V5" s="2">
        <f>D18</f>
        <v>0</v>
      </c>
    </row>
    <row r="6" spans="2:22" ht="16.8" thickTop="1" thickBot="1" x14ac:dyDescent="0.35">
      <c r="C6" s="80"/>
      <c r="D6" s="81"/>
      <c r="E6" s="82"/>
      <c r="F6" s="81"/>
      <c r="H6" s="8"/>
      <c r="I6" s="65"/>
      <c r="J6" s="65"/>
      <c r="K6" s="65"/>
      <c r="L6" s="65"/>
      <c r="M6" s="65"/>
      <c r="N6" s="76"/>
      <c r="O6" s="65"/>
      <c r="P6" s="65"/>
      <c r="Q6" s="65"/>
      <c r="R6" s="65"/>
    </row>
    <row r="7" spans="2:22" ht="16.2" thickTop="1" x14ac:dyDescent="0.3">
      <c r="B7" s="86" t="s">
        <v>272</v>
      </c>
      <c r="C7" s="89"/>
      <c r="D7" s="105"/>
      <c r="E7" s="112"/>
      <c r="F7" s="94"/>
      <c r="H7" s="8"/>
      <c r="I7" s="65"/>
      <c r="J7" s="65"/>
      <c r="K7" s="65"/>
      <c r="L7" s="65"/>
      <c r="M7" s="65"/>
      <c r="N7" s="76"/>
      <c r="O7" s="65"/>
      <c r="P7" s="65"/>
      <c r="Q7" s="65"/>
      <c r="R7" s="65"/>
      <c r="T7" t="s">
        <v>9</v>
      </c>
    </row>
    <row r="8" spans="2:22" ht="15.6" x14ac:dyDescent="0.3">
      <c r="B8" s="82"/>
      <c r="C8" s="97" t="str">
        <f>'Cow Record'!AQ6</f>
        <v>First Calving</v>
      </c>
      <c r="D8" s="117">
        <f>'Cow Record'!AR6</f>
        <v>42826</v>
      </c>
      <c r="E8" s="97" t="str">
        <f>'Cow Record'!AS6</f>
        <v>First Calving</v>
      </c>
      <c r="F8" s="118">
        <f>'Cow Record'!AT6</f>
        <v>42985</v>
      </c>
      <c r="H8" s="8"/>
      <c r="I8" s="65"/>
      <c r="J8" s="65"/>
      <c r="K8" s="65"/>
      <c r="L8" s="65"/>
      <c r="M8" s="65"/>
      <c r="N8" s="76"/>
      <c r="O8" s="65"/>
      <c r="P8" s="65"/>
      <c r="Q8" s="65"/>
      <c r="R8" s="65"/>
      <c r="U8" t="s">
        <v>296</v>
      </c>
      <c r="V8" t="s">
        <v>297</v>
      </c>
    </row>
    <row r="9" spans="2:22" ht="15.6" x14ac:dyDescent="0.3">
      <c r="B9" s="82"/>
      <c r="C9" s="97" t="str">
        <f>'Cow Record'!AQ7</f>
        <v>Last Calving</v>
      </c>
      <c r="D9" s="117">
        <f>'Cow Record'!AR7</f>
        <v>42826</v>
      </c>
      <c r="E9" s="97" t="str">
        <f>'Cow Record'!AS7</f>
        <v>Last Calving</v>
      </c>
      <c r="F9" s="118">
        <f>'Cow Record'!AT7</f>
        <v>42998</v>
      </c>
      <c r="H9" s="8"/>
      <c r="I9" s="65"/>
      <c r="J9" s="65"/>
      <c r="K9" s="65"/>
      <c r="L9" s="65"/>
      <c r="M9" s="65"/>
      <c r="N9" s="76"/>
      <c r="O9" s="65"/>
      <c r="P9" s="65"/>
      <c r="Q9" s="65"/>
      <c r="R9" s="65"/>
      <c r="T9" t="str">
        <f>B16</f>
        <v>21 days</v>
      </c>
      <c r="U9" s="2">
        <v>0.65</v>
      </c>
      <c r="V9" s="2">
        <f>F16</f>
        <v>1</v>
      </c>
    </row>
    <row r="10" spans="2:22" ht="15.6" x14ac:dyDescent="0.3">
      <c r="B10" s="82"/>
      <c r="C10" s="97"/>
      <c r="D10" s="119"/>
      <c r="E10" s="97"/>
      <c r="F10" s="120"/>
      <c r="H10" s="8"/>
      <c r="I10" s="65"/>
      <c r="J10" s="65"/>
      <c r="K10" s="65"/>
      <c r="L10" s="65"/>
      <c r="M10" s="65"/>
      <c r="N10" s="76"/>
      <c r="O10" s="65"/>
      <c r="P10" s="65"/>
      <c r="Q10" s="65"/>
      <c r="R10" s="65"/>
      <c r="T10" t="str">
        <f>B17</f>
        <v>42 days</v>
      </c>
      <c r="U10" s="2">
        <v>0.9</v>
      </c>
      <c r="V10" s="2">
        <f>F17</f>
        <v>1</v>
      </c>
    </row>
    <row r="11" spans="2:22" ht="15.6" x14ac:dyDescent="0.3">
      <c r="B11" s="82"/>
      <c r="C11" s="97" t="str">
        <f>'Cow Record'!AQ9</f>
        <v>Calving period days</v>
      </c>
      <c r="D11" s="110">
        <f>'Cow Record'!AR9</f>
        <v>0</v>
      </c>
      <c r="E11" s="115" t="str">
        <f>'Cow Record'!AS9</f>
        <v>Calving Period</v>
      </c>
      <c r="F11" s="120">
        <f>'Cow Record'!AT9</f>
        <v>13</v>
      </c>
      <c r="H11" s="8"/>
      <c r="I11" s="65"/>
      <c r="J11" s="65"/>
      <c r="K11" s="65"/>
      <c r="L11" s="65"/>
      <c r="M11" s="65"/>
      <c r="N11" s="76"/>
      <c r="O11" s="65"/>
      <c r="P11" s="65"/>
      <c r="Q11" s="65"/>
      <c r="R11" s="65"/>
      <c r="T11" t="str">
        <f>B18</f>
        <v>&gt;42 days</v>
      </c>
      <c r="U11" s="2">
        <v>0.1</v>
      </c>
      <c r="V11" s="2">
        <f>F18</f>
        <v>0</v>
      </c>
    </row>
    <row r="12" spans="2:22" ht="15.6" x14ac:dyDescent="0.3">
      <c r="B12" s="82"/>
      <c r="C12" s="97" t="str">
        <f>'Cow Record'!AQ10</f>
        <v>Calves Alive</v>
      </c>
      <c r="D12" s="110">
        <f>'Cow Record'!AR10</f>
        <v>2</v>
      </c>
      <c r="E12" s="97" t="str">
        <f>'Cow Record'!AS10</f>
        <v>Calves Alive</v>
      </c>
      <c r="F12" s="100">
        <f>'Cow Record'!AT10</f>
        <v>2</v>
      </c>
      <c r="H12" s="8"/>
      <c r="I12" s="65"/>
      <c r="J12" s="65"/>
      <c r="K12" s="65"/>
      <c r="L12" s="65"/>
      <c r="M12" s="65"/>
      <c r="N12" s="76"/>
      <c r="O12" s="65"/>
      <c r="P12" s="65"/>
      <c r="Q12" s="65"/>
      <c r="R12" s="65"/>
    </row>
    <row r="13" spans="2:22" ht="16.2" thickBot="1" x14ac:dyDescent="0.35">
      <c r="B13" s="85"/>
      <c r="C13" s="101" t="str">
        <f>'Cow Record'!AQ11</f>
        <v>Calves Dead</v>
      </c>
      <c r="D13" s="111">
        <f>'Cow Record'!AR11</f>
        <v>0</v>
      </c>
      <c r="E13" s="101" t="str">
        <f>'Cow Record'!AS11</f>
        <v>Calves Dead</v>
      </c>
      <c r="F13" s="121">
        <f>'Cow Record'!AT11</f>
        <v>0</v>
      </c>
      <c r="H13" s="8"/>
      <c r="I13" s="65"/>
      <c r="J13" s="65"/>
      <c r="K13" s="65"/>
      <c r="L13" s="65"/>
      <c r="M13" s="65"/>
      <c r="N13" s="76"/>
      <c r="O13" s="65"/>
      <c r="P13" s="65"/>
      <c r="Q13" s="65"/>
      <c r="R13" s="65"/>
    </row>
    <row r="14" spans="2:22" ht="16.8" thickTop="1" thickBot="1" x14ac:dyDescent="0.35">
      <c r="B14" s="83"/>
      <c r="C14" s="104"/>
      <c r="D14" s="103"/>
      <c r="E14" s="104"/>
      <c r="F14" s="122"/>
      <c r="H14" s="8"/>
      <c r="I14" s="65"/>
      <c r="J14" s="65"/>
      <c r="K14" s="65"/>
      <c r="L14" s="65"/>
      <c r="M14" s="65"/>
      <c r="N14" s="76"/>
      <c r="O14" s="65"/>
      <c r="P14" s="65"/>
      <c r="Q14" s="65"/>
      <c r="R14" s="65"/>
    </row>
    <row r="15" spans="2:22" ht="16.2" thickTop="1" x14ac:dyDescent="0.3">
      <c r="B15" s="88" t="s">
        <v>292</v>
      </c>
      <c r="C15" s="96"/>
      <c r="D15" s="106"/>
      <c r="E15" s="96"/>
      <c r="F15" s="123"/>
      <c r="H15" s="8"/>
      <c r="I15" s="65"/>
      <c r="J15" s="65"/>
      <c r="K15" s="65"/>
      <c r="L15" s="65"/>
      <c r="M15" s="65"/>
      <c r="N15" s="76"/>
      <c r="O15" s="65"/>
      <c r="P15" s="65"/>
      <c r="Q15" s="65"/>
      <c r="R15" s="65"/>
    </row>
    <row r="16" spans="2:22" ht="16.2" thickBot="1" x14ac:dyDescent="0.35">
      <c r="B16" s="84" t="str">
        <f>'Cow Record'!AQ13</f>
        <v>21 days</v>
      </c>
      <c r="C16" s="95">
        <f>'Cow Record'!AR13</f>
        <v>2</v>
      </c>
      <c r="D16" s="124">
        <f>'Cow Record'!AS13</f>
        <v>1</v>
      </c>
      <c r="E16" s="95">
        <f>'Cow Record'!AT13</f>
        <v>2</v>
      </c>
      <c r="F16" s="125">
        <f>'Cow Record'!AU13</f>
        <v>1</v>
      </c>
      <c r="H16" s="132"/>
      <c r="I16" s="133"/>
      <c r="J16" s="133"/>
      <c r="K16" s="133"/>
      <c r="L16" s="133"/>
      <c r="M16" s="133"/>
      <c r="N16" s="78"/>
      <c r="O16" s="65"/>
      <c r="P16" s="65"/>
      <c r="Q16" s="65"/>
      <c r="R16" s="65"/>
    </row>
    <row r="17" spans="2:18" ht="16.2" thickTop="1" x14ac:dyDescent="0.3">
      <c r="B17" s="84" t="str">
        <f>'Cow Record'!AQ14</f>
        <v>42 days</v>
      </c>
      <c r="C17" s="95">
        <f>'Cow Record'!AR14</f>
        <v>2</v>
      </c>
      <c r="D17" s="124">
        <f>'Cow Record'!AS14</f>
        <v>1</v>
      </c>
      <c r="E17" s="95">
        <f>'Cow Record'!AT14</f>
        <v>2</v>
      </c>
      <c r="F17" s="125">
        <f>'Cow Record'!AU14</f>
        <v>1</v>
      </c>
      <c r="H17" s="7"/>
      <c r="I17" s="77"/>
      <c r="J17" s="77"/>
      <c r="K17" s="77"/>
      <c r="L17" s="77"/>
      <c r="M17" s="77"/>
      <c r="N17" s="75"/>
      <c r="O17" s="65"/>
      <c r="P17" s="65"/>
      <c r="Q17" s="65"/>
      <c r="R17" s="65"/>
    </row>
    <row r="18" spans="2:18" ht="16.2" thickBot="1" x14ac:dyDescent="0.35">
      <c r="B18" s="129" t="str">
        <f>'Cow Record'!AQ15</f>
        <v>&gt;42 days</v>
      </c>
      <c r="C18" s="126">
        <f>'Cow Record'!AR15</f>
        <v>0</v>
      </c>
      <c r="D18" s="127">
        <f>'Cow Record'!AS15</f>
        <v>0</v>
      </c>
      <c r="E18" s="126">
        <f>'Cow Record'!AT15</f>
        <v>0</v>
      </c>
      <c r="F18" s="128">
        <f>'Cow Record'!AU15</f>
        <v>0</v>
      </c>
      <c r="H18" s="8"/>
      <c r="I18" s="65"/>
      <c r="J18" s="65"/>
      <c r="K18" s="65"/>
      <c r="L18" s="65"/>
      <c r="M18" s="65"/>
      <c r="N18" s="76"/>
      <c r="O18" s="65"/>
      <c r="P18" s="65"/>
      <c r="Q18" s="65"/>
      <c r="R18" s="65"/>
    </row>
    <row r="19" spans="2:18" ht="16.8" thickTop="1" thickBot="1" x14ac:dyDescent="0.35">
      <c r="B19" s="83"/>
      <c r="C19" s="102"/>
      <c r="D19" s="103"/>
      <c r="E19" s="102"/>
      <c r="F19" s="74"/>
      <c r="H19" s="8"/>
      <c r="I19" s="65"/>
      <c r="J19" s="65"/>
      <c r="K19" s="65"/>
      <c r="L19" s="65"/>
      <c r="M19" s="65"/>
      <c r="N19" s="76"/>
      <c r="O19" s="65"/>
      <c r="P19" s="65"/>
      <c r="Q19" s="65"/>
      <c r="R19" s="65"/>
    </row>
    <row r="20" spans="2:18" ht="16.2" thickTop="1" x14ac:dyDescent="0.3">
      <c r="B20" s="86" t="str">
        <f>'Cow Record'!AQ20</f>
        <v>Calves Reared</v>
      </c>
      <c r="C20" s="89"/>
      <c r="D20" s="107"/>
      <c r="E20" s="113"/>
      <c r="F20" s="90"/>
      <c r="H20" s="8"/>
      <c r="I20" s="65"/>
      <c r="J20" s="65"/>
      <c r="K20" s="65"/>
      <c r="L20" s="65"/>
      <c r="M20" s="65"/>
      <c r="N20" s="76"/>
      <c r="O20" s="65"/>
      <c r="P20" s="65"/>
      <c r="Q20" s="65"/>
      <c r="R20" s="65"/>
    </row>
    <row r="21" spans="2:18" ht="16.2" thickBot="1" x14ac:dyDescent="0.35">
      <c r="B21" s="87" t="s">
        <v>369</v>
      </c>
      <c r="C21" s="92" t="s">
        <v>305</v>
      </c>
      <c r="D21" s="108">
        <f>'Cow Record'!AR20</f>
        <v>1</v>
      </c>
      <c r="E21" s="92" t="s">
        <v>305</v>
      </c>
      <c r="F21" s="98">
        <f>'Cow Record'!AT20</f>
        <v>1</v>
      </c>
      <c r="H21" s="8"/>
      <c r="I21" s="65"/>
      <c r="J21" s="65"/>
      <c r="K21" s="65"/>
      <c r="L21" s="65"/>
      <c r="M21" s="65"/>
      <c r="N21" s="76"/>
      <c r="O21" s="65"/>
      <c r="P21" s="65"/>
      <c r="Q21" s="65"/>
      <c r="R21" s="65"/>
    </row>
    <row r="22" spans="2:18" ht="16.8" thickTop="1" thickBot="1" x14ac:dyDescent="0.35">
      <c r="B22" s="55"/>
      <c r="C22" s="70"/>
      <c r="D22" s="71"/>
      <c r="E22" s="70"/>
      <c r="F22" s="74"/>
      <c r="H22" s="8"/>
      <c r="I22" s="65"/>
      <c r="J22" s="65"/>
      <c r="K22" s="65"/>
      <c r="L22" s="65"/>
      <c r="M22" s="65"/>
      <c r="N22" s="76"/>
      <c r="O22" s="65"/>
      <c r="P22" s="65"/>
      <c r="Q22" s="65"/>
      <c r="R22" s="65"/>
    </row>
    <row r="23" spans="2:18" ht="16.2" thickTop="1" x14ac:dyDescent="0.3">
      <c r="B23" s="88" t="s">
        <v>7</v>
      </c>
      <c r="C23" s="89"/>
      <c r="D23" s="109"/>
      <c r="E23" s="114"/>
      <c r="F23" s="99"/>
      <c r="H23" s="8"/>
      <c r="I23" s="65"/>
      <c r="J23" s="65"/>
      <c r="K23" s="65"/>
      <c r="L23" s="65"/>
      <c r="M23" s="65"/>
      <c r="N23" s="76"/>
      <c r="O23" s="65"/>
      <c r="P23" s="65"/>
      <c r="Q23" s="65"/>
      <c r="R23" s="65"/>
    </row>
    <row r="24" spans="2:18" ht="15.6" x14ac:dyDescent="0.3">
      <c r="B24" s="80"/>
      <c r="C24" s="97" t="str">
        <f>'Cow Record'!AQ31</f>
        <v>Max</v>
      </c>
      <c r="D24" s="130">
        <f>'Cow Record'!AR31</f>
        <v>239</v>
      </c>
      <c r="E24" s="97" t="s">
        <v>36</v>
      </c>
      <c r="F24" s="100">
        <f>'Cow Record'!AT31</f>
        <v>398</v>
      </c>
      <c r="H24" s="8"/>
      <c r="I24" s="65"/>
      <c r="J24" s="65"/>
      <c r="K24" s="65"/>
      <c r="L24" s="65"/>
      <c r="M24" s="65"/>
      <c r="N24" s="76"/>
      <c r="O24" s="65"/>
      <c r="P24" s="65"/>
      <c r="Q24" s="65"/>
      <c r="R24" s="65"/>
    </row>
    <row r="25" spans="2:18" ht="15.6" x14ac:dyDescent="0.3">
      <c r="B25" s="80"/>
      <c r="C25" s="97" t="str">
        <f>'Cow Record'!AQ32</f>
        <v>Min</v>
      </c>
      <c r="D25" s="131">
        <f>'Cow Record'!AR32</f>
        <v>239</v>
      </c>
      <c r="E25" s="97" t="s">
        <v>33</v>
      </c>
      <c r="F25" s="100">
        <f>'Cow Record'!AT32</f>
        <v>384</v>
      </c>
      <c r="H25" s="8"/>
      <c r="I25" s="65"/>
      <c r="J25" s="65"/>
      <c r="K25" s="65"/>
      <c r="L25" s="65"/>
      <c r="M25" s="65"/>
      <c r="N25" s="76"/>
      <c r="O25" s="65"/>
      <c r="P25" s="65"/>
      <c r="Q25" s="65"/>
      <c r="R25" s="65"/>
    </row>
    <row r="26" spans="2:18" ht="16.2" thickBot="1" x14ac:dyDescent="0.35">
      <c r="B26" s="87" t="s">
        <v>367</v>
      </c>
      <c r="C26" s="101" t="str">
        <f>'Cow Record'!AQ33</f>
        <v>Average</v>
      </c>
      <c r="D26" s="111">
        <f>'Cow Record'!AR33</f>
        <v>239</v>
      </c>
      <c r="E26" s="101" t="s">
        <v>302</v>
      </c>
      <c r="F26" s="121">
        <f>'Cow Record'!AT33</f>
        <v>391</v>
      </c>
      <c r="H26" s="8"/>
      <c r="I26" s="65"/>
      <c r="J26" s="65"/>
      <c r="K26" s="65"/>
      <c r="L26" s="65"/>
      <c r="M26" s="65"/>
      <c r="N26" s="76"/>
      <c r="O26" s="65"/>
      <c r="P26" s="65"/>
      <c r="Q26" s="65"/>
      <c r="R26" s="65"/>
    </row>
    <row r="27" spans="2:18" ht="14.4" thickTop="1" x14ac:dyDescent="0.25">
      <c r="H27" s="8"/>
      <c r="I27" s="65"/>
      <c r="J27" s="65"/>
      <c r="K27" s="65"/>
      <c r="L27" s="65"/>
      <c r="M27" s="65"/>
      <c r="N27" s="76"/>
      <c r="O27" s="65"/>
      <c r="P27" s="65"/>
      <c r="Q27" s="65"/>
      <c r="R27" s="65"/>
    </row>
    <row r="28" spans="2:18" x14ac:dyDescent="0.25">
      <c r="H28" s="8"/>
      <c r="I28" s="65"/>
      <c r="J28" s="65"/>
      <c r="K28" s="65"/>
      <c r="L28" s="65"/>
      <c r="M28" s="65"/>
      <c r="N28" s="76"/>
      <c r="O28" s="65"/>
      <c r="P28" s="65"/>
      <c r="Q28" s="65"/>
      <c r="R28" s="65"/>
    </row>
    <row r="29" spans="2:18" x14ac:dyDescent="0.25">
      <c r="H29" s="8"/>
      <c r="I29" s="65"/>
      <c r="J29" s="65"/>
      <c r="K29" s="65"/>
      <c r="L29" s="65"/>
      <c r="M29" s="65"/>
      <c r="N29" s="76"/>
      <c r="O29" s="65"/>
      <c r="P29" s="65"/>
      <c r="Q29" s="65"/>
      <c r="R29" s="65"/>
    </row>
    <row r="30" spans="2:18" x14ac:dyDescent="0.25">
      <c r="H30" s="8"/>
      <c r="I30" s="65"/>
      <c r="J30" s="65"/>
      <c r="K30" s="65"/>
      <c r="L30" s="65"/>
      <c r="M30" s="65"/>
      <c r="N30" s="76"/>
      <c r="O30" s="65"/>
      <c r="P30" s="65"/>
      <c r="Q30" s="65"/>
      <c r="R30" s="65"/>
    </row>
    <row r="31" spans="2:18" x14ac:dyDescent="0.25">
      <c r="H31" s="8"/>
      <c r="I31" s="65"/>
      <c r="J31" s="65"/>
      <c r="K31" s="65"/>
      <c r="L31" s="65"/>
      <c r="M31" s="65"/>
      <c r="N31" s="76"/>
      <c r="O31" s="65"/>
      <c r="P31" s="65"/>
      <c r="Q31" s="65"/>
      <c r="R31" s="65"/>
    </row>
    <row r="32" spans="2:18" ht="14.4" thickBot="1" x14ac:dyDescent="0.3">
      <c r="H32" s="8"/>
      <c r="I32" s="65"/>
      <c r="J32" s="65"/>
      <c r="K32" s="65"/>
      <c r="L32" s="65"/>
      <c r="M32" s="65"/>
      <c r="N32" s="76"/>
      <c r="O32" s="65"/>
      <c r="P32" s="65"/>
      <c r="Q32" s="65"/>
      <c r="R32" s="65"/>
    </row>
    <row r="33" spans="8:18" ht="14.4" thickTop="1" x14ac:dyDescent="0.25">
      <c r="H33" s="77"/>
      <c r="I33" s="77"/>
      <c r="J33" s="77"/>
      <c r="K33" s="77"/>
      <c r="L33" s="77"/>
      <c r="M33" s="77"/>
      <c r="N33" s="77"/>
      <c r="O33" s="65"/>
      <c r="P33" s="65"/>
      <c r="Q33" s="65"/>
      <c r="R33" s="65"/>
    </row>
    <row r="34" spans="8:18" x14ac:dyDescent="0.25">
      <c r="H34" s="65"/>
      <c r="I34" s="65"/>
      <c r="J34" s="65"/>
      <c r="K34" s="65"/>
      <c r="L34" s="65"/>
      <c r="M34" s="65"/>
      <c r="N34" s="65"/>
      <c r="O34" s="65"/>
      <c r="P34" s="65"/>
      <c r="Q34" s="65"/>
      <c r="R34" s="65"/>
    </row>
  </sheetData>
  <sheetProtection algorithmName="SHA-512" hashValue="sj64T3tO2mVpFIZgpwXdHVQOhPWkQ9jRt7dyVusxCuDE1xl3XFPDFhH+e1+U1AwBDMoLyLv2X7uJzrSS4ga7DA==" saltValue="wrOcz1iiOAFB5xpLhVxcNA==" spinCount="100000" sheet="1" objects="1" scenarios="1"/>
  <mergeCells count="2">
    <mergeCell ref="C2:D2"/>
    <mergeCell ref="E2:F2"/>
  </mergeCells>
  <conditionalFormatting sqref="F6:F7">
    <cfRule type="cellIs" dxfId="1" priority="15" operator="greaterThan">
      <formula>0.05</formula>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iconSet" priority="3" id="{D229F4A5-41BF-4D39-A42D-90E1D1239DBD}">
            <x14:iconSet custom="1">
              <x14:cfvo type="percent">
                <xm:f>0</xm:f>
              </x14:cfvo>
              <x14:cfvo type="num">
                <xm:f>0</xm:f>
              </x14:cfvo>
              <x14:cfvo type="num">
                <xm:f>0.94</xm:f>
              </x14:cfvo>
              <x14:cfIcon iconSet="3TrafficLights1" iconId="0"/>
              <x14:cfIcon iconSet="3Symbols" iconId="0"/>
              <x14:cfIcon iconSet="3Symbols" iconId="2"/>
            </x14:iconSet>
          </x14:cfRule>
          <xm:sqref>F21</xm:sqref>
        </x14:conditionalFormatting>
        <x14:conditionalFormatting xmlns:xm="http://schemas.microsoft.com/office/excel/2006/main">
          <x14:cfRule type="iconSet" priority="16" id="{CDE60260-7E80-4140-9E9D-FF1E0341B5E3}">
            <x14:iconSet custom="1">
              <x14:cfvo type="percent">
                <xm:f>0</xm:f>
              </x14:cfvo>
              <x14:cfvo type="num">
                <xm:f>0</xm:f>
              </x14:cfvo>
              <x14:cfvo type="num">
                <xm:f>5.0999999999999996</xm:f>
              </x14:cfvo>
              <x14:cfIcon iconSet="3TrafficLights1" iconId="0"/>
              <x14:cfIcon iconSet="3Symbols" iconId="2"/>
              <x14:cfIcon iconSet="3Symbols" iconId="0"/>
            </x14:iconSet>
          </x14:cfRule>
          <xm:sqref>D6:D7</xm:sqref>
        </x14:conditionalFormatting>
        <x14:conditionalFormatting xmlns:xm="http://schemas.microsoft.com/office/excel/2006/main">
          <x14:cfRule type="iconSet" priority="14" id="{20BC85AF-586A-4881-8C98-A88A01A673E8}">
            <x14:iconSet custom="1">
              <x14:cfvo type="percent">
                <xm:f>0</xm:f>
              </x14:cfvo>
              <x14:cfvo type="num">
                <xm:f>0</xm:f>
              </x14:cfvo>
              <x14:cfvo type="num">
                <xm:f>0.65</xm:f>
              </x14:cfvo>
              <x14:cfIcon iconSet="3TrafficLights1" iconId="0"/>
              <x14:cfIcon iconSet="3Symbols" iconId="0"/>
              <x14:cfIcon iconSet="3Symbols" iconId="2"/>
            </x14:iconSet>
          </x14:cfRule>
          <xm:sqref>D16</xm:sqref>
        </x14:conditionalFormatting>
        <x14:conditionalFormatting xmlns:xm="http://schemas.microsoft.com/office/excel/2006/main">
          <x14:cfRule type="iconSet" priority="13" id="{BFAEC786-B66B-4BC3-91C2-CDBD6DD49B42}">
            <x14:iconSet custom="1">
              <x14:cfvo type="percent">
                <xm:f>0</xm:f>
              </x14:cfvo>
              <x14:cfvo type="num">
                <xm:f>0</xm:f>
              </x14:cfvo>
              <x14:cfvo type="num">
                <xm:f>0.9</xm:f>
              </x14:cfvo>
              <x14:cfIcon iconSet="3TrafficLights1" iconId="0"/>
              <x14:cfIcon iconSet="3Symbols" iconId="0"/>
              <x14:cfIcon iconSet="3Symbols" iconId="2"/>
            </x14:iconSet>
          </x14:cfRule>
          <xm:sqref>D17</xm:sqref>
        </x14:conditionalFormatting>
        <x14:conditionalFormatting xmlns:xm="http://schemas.microsoft.com/office/excel/2006/main">
          <x14:cfRule type="iconSet" priority="12" id="{2B7162B6-1218-49BF-AB35-D1D6CC8CCE03}">
            <x14:iconSet custom="1">
              <x14:cfvo type="percent">
                <xm:f>0</xm:f>
              </x14:cfvo>
              <x14:cfvo type="num">
                <xm:f>0</xm:f>
              </x14:cfvo>
              <x14:cfvo type="num">
                <xm:f>0.1</xm:f>
              </x14:cfvo>
              <x14:cfIcon iconSet="3TrafficLights1" iconId="2"/>
              <x14:cfIcon iconSet="3Symbols" iconId="2"/>
              <x14:cfIcon iconSet="3Symbols" iconId="0"/>
            </x14:iconSet>
          </x14:cfRule>
          <xm:sqref>D18</xm:sqref>
        </x14:conditionalFormatting>
        <x14:conditionalFormatting xmlns:xm="http://schemas.microsoft.com/office/excel/2006/main">
          <x14:cfRule type="iconSet" priority="11" id="{76A5A63F-B795-421F-84E9-F4D3ABB28549}">
            <x14:iconSet custom="1">
              <x14:cfvo type="percent">
                <xm:f>0</xm:f>
              </x14:cfvo>
              <x14:cfvo type="num">
                <xm:f>0</xm:f>
              </x14:cfvo>
              <x14:cfvo type="num">
                <xm:f>0.65</xm:f>
              </x14:cfvo>
              <x14:cfIcon iconSet="3TrafficLights1" iconId="0"/>
              <x14:cfIcon iconSet="3Symbols" iconId="0"/>
              <x14:cfIcon iconSet="3Symbols" iconId="2"/>
            </x14:iconSet>
          </x14:cfRule>
          <xm:sqref>F16</xm:sqref>
        </x14:conditionalFormatting>
        <x14:conditionalFormatting xmlns:xm="http://schemas.microsoft.com/office/excel/2006/main">
          <x14:cfRule type="iconSet" priority="10" id="{6066C9C9-6E28-40C1-8720-0FFA00F80507}">
            <x14:iconSet custom="1">
              <x14:cfvo type="percent">
                <xm:f>0</xm:f>
              </x14:cfvo>
              <x14:cfvo type="num">
                <xm:f>0</xm:f>
              </x14:cfvo>
              <x14:cfvo type="num">
                <xm:f>0.9</xm:f>
              </x14:cfvo>
              <x14:cfIcon iconSet="3TrafficLights1" iconId="0"/>
              <x14:cfIcon iconSet="3Symbols" iconId="0"/>
              <x14:cfIcon iconSet="3Symbols" iconId="2"/>
            </x14:iconSet>
          </x14:cfRule>
          <xm:sqref>F17</xm:sqref>
        </x14:conditionalFormatting>
        <x14:conditionalFormatting xmlns:xm="http://schemas.microsoft.com/office/excel/2006/main">
          <x14:cfRule type="iconSet" priority="9" id="{D38BE76D-A440-4B31-9805-57D9A9332D77}">
            <x14:iconSet custom="1">
              <x14:cfvo type="percent">
                <xm:f>0</xm:f>
              </x14:cfvo>
              <x14:cfvo type="num">
                <xm:f>0</xm:f>
              </x14:cfvo>
              <x14:cfvo type="num">
                <xm:f>0.1</xm:f>
              </x14:cfvo>
              <x14:cfIcon iconSet="3TrafficLights1" iconId="2"/>
              <x14:cfIcon iconSet="3Symbols" iconId="2"/>
              <x14:cfIcon iconSet="3Symbols" iconId="0"/>
            </x14:iconSet>
          </x14:cfRule>
          <xm:sqref>F18</xm:sqref>
        </x14:conditionalFormatting>
        <x14:conditionalFormatting xmlns:xm="http://schemas.microsoft.com/office/excel/2006/main">
          <x14:cfRule type="iconSet" priority="8" id="{D36FDF31-AC00-4A62-AC18-5E8D11DE9148}">
            <x14:iconSet custom="1">
              <x14:cfvo type="percent">
                <xm:f>0</xm:f>
              </x14:cfvo>
              <x14:cfvo type="num">
                <xm:f>0</xm:f>
              </x14:cfvo>
              <x14:cfvo type="num">
                <xm:f>371</xm:f>
              </x14:cfvo>
              <x14:cfIcon iconSet="3TrafficLights1" iconId="0"/>
              <x14:cfIcon iconSet="3Symbols" iconId="2"/>
              <x14:cfIcon iconSet="3Symbols" iconId="0"/>
            </x14:iconSet>
          </x14:cfRule>
          <xm:sqref>D26</xm:sqref>
        </x14:conditionalFormatting>
        <x14:conditionalFormatting xmlns:xm="http://schemas.microsoft.com/office/excel/2006/main">
          <x14:cfRule type="iconSet" priority="7" id="{406BC2C7-C3B7-4D92-9FC0-E818961D8036}">
            <x14:iconSet custom="1">
              <x14:cfvo type="percent">
                <xm:f>0</xm:f>
              </x14:cfvo>
              <x14:cfvo type="num">
                <xm:f>0</xm:f>
              </x14:cfvo>
              <x14:cfvo type="num">
                <xm:f>371</xm:f>
              </x14:cfvo>
              <x14:cfIcon iconSet="3TrafficLights1" iconId="0"/>
              <x14:cfIcon iconSet="3Symbols" iconId="2"/>
              <x14:cfIcon iconSet="3Symbols" iconId="0"/>
            </x14:iconSet>
          </x14:cfRule>
          <xm:sqref>D24:D25</xm:sqref>
        </x14:conditionalFormatting>
        <x14:conditionalFormatting xmlns:xm="http://schemas.microsoft.com/office/excel/2006/main">
          <x14:cfRule type="iconSet" priority="6" id="{91C78908-15DE-4086-88F7-38E9DF423DC1}">
            <x14:iconSet custom="1">
              <x14:cfvo type="percent">
                <xm:f>0</xm:f>
              </x14:cfvo>
              <x14:cfvo type="num">
                <xm:f>0</xm:f>
              </x14:cfvo>
              <x14:cfvo type="num">
                <xm:f>371</xm:f>
              </x14:cfvo>
              <x14:cfIcon iconSet="3TrafficLights1" iconId="0"/>
              <x14:cfIcon iconSet="3Symbols" iconId="2"/>
              <x14:cfIcon iconSet="3Symbols" iconId="0"/>
            </x14:iconSet>
          </x14:cfRule>
          <xm:sqref>F24:F26</xm:sqref>
        </x14:conditionalFormatting>
        <x14:conditionalFormatting xmlns:xm="http://schemas.microsoft.com/office/excel/2006/main">
          <x14:cfRule type="iconSet" priority="4" id="{B0191BA8-6756-435A-ADEB-28792FAAB251}">
            <x14:iconSet custom="1">
              <x14:cfvo type="percent">
                <xm:f>0</xm:f>
              </x14:cfvo>
              <x14:cfvo type="num">
                <xm:f>0</xm:f>
              </x14:cfvo>
              <x14:cfvo type="num">
                <xm:f>0.94</xm:f>
              </x14:cfvo>
              <x14:cfIcon iconSet="3TrafficLights1" iconId="0"/>
              <x14:cfIcon iconSet="3Symbols" iconId="0"/>
              <x14:cfIcon iconSet="3Symbols" iconId="2"/>
            </x14:iconSet>
          </x14:cfRule>
          <xm:sqref>D21</xm:sqref>
        </x14:conditionalFormatting>
        <x14:conditionalFormatting xmlns:xm="http://schemas.microsoft.com/office/excel/2006/main">
          <x14:cfRule type="iconSet" priority="2" id="{1E09196C-A5C5-4A7C-90FC-1070DEF99024}">
            <x14:iconSet custom="1">
              <x14:cfvo type="percent">
                <xm:f>0</xm:f>
              </x14:cfvo>
              <x14:cfvo type="num">
                <xm:f>0</xm:f>
              </x14:cfvo>
              <x14:cfvo type="num">
                <xm:f>5.0999999999999997E-2</xm:f>
              </x14:cfvo>
              <x14:cfIcon iconSet="3TrafficLights1" iconId="0"/>
              <x14:cfIcon iconSet="3Symbols" iconId="2"/>
              <x14:cfIcon iconSet="3Symbols" iconId="0"/>
            </x14:iconSet>
          </x14:cfRule>
          <xm:sqref>D5</xm:sqref>
        </x14:conditionalFormatting>
        <x14:conditionalFormatting xmlns:xm="http://schemas.microsoft.com/office/excel/2006/main">
          <x14:cfRule type="iconSet" priority="1" id="{1B67EAB5-4A77-49A5-A4F6-738A17F51C2C}">
            <x14:iconSet custom="1">
              <x14:cfvo type="percent">
                <xm:f>0</xm:f>
              </x14:cfvo>
              <x14:cfvo type="num">
                <xm:f>0</xm:f>
              </x14:cfvo>
              <x14:cfvo type="num">
                <xm:f>5.0999999999999997E-2</xm:f>
              </x14:cfvo>
              <x14:cfIcon iconSet="3TrafficLights1" iconId="0"/>
              <x14:cfIcon iconSet="3Symbols" iconId="2"/>
              <x14:cfIcon iconSet="3Symbols" iconId="0"/>
            </x14:iconSet>
          </x14:cfRule>
          <xm:sqref>F5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A5536-1114-46A4-82C2-69626E726FD9}">
  <dimension ref="B1:V34"/>
  <sheetViews>
    <sheetView showGridLines="0" workbookViewId="0">
      <selection activeCell="P28" sqref="P28"/>
    </sheetView>
  </sheetViews>
  <sheetFormatPr defaultRowHeight="13.8" x14ac:dyDescent="0.25"/>
  <cols>
    <col min="1" max="1" width="4.8984375" customWidth="1"/>
    <col min="2" max="2" width="15.59765625" customWidth="1"/>
    <col min="3" max="3" width="18.59765625" customWidth="1"/>
    <col min="4" max="4" width="15.59765625" customWidth="1"/>
    <col min="5" max="5" width="18.59765625" customWidth="1"/>
    <col min="6" max="6" width="15.59765625" customWidth="1"/>
  </cols>
  <sheetData>
    <row r="1" spans="2:22" ht="19.2" thickTop="1" thickBot="1" x14ac:dyDescent="0.4">
      <c r="B1" s="246" t="s">
        <v>298</v>
      </c>
      <c r="C1" s="246">
        <f>'Cow Record'!T3</f>
        <v>2016</v>
      </c>
      <c r="D1" s="79"/>
      <c r="E1" s="79"/>
      <c r="F1" s="79"/>
      <c r="H1" s="7"/>
      <c r="I1" s="77"/>
      <c r="J1" s="77"/>
      <c r="K1" s="77"/>
      <c r="L1" s="77"/>
      <c r="M1" s="77"/>
      <c r="N1" s="75"/>
      <c r="O1" s="65"/>
      <c r="P1" s="65"/>
      <c r="Q1" s="65"/>
      <c r="R1" s="65"/>
      <c r="T1" t="s">
        <v>8</v>
      </c>
    </row>
    <row r="2" spans="2:22" ht="16.8" thickTop="1" thickBot="1" x14ac:dyDescent="0.35">
      <c r="B2" s="55"/>
      <c r="C2" s="318" t="s">
        <v>8</v>
      </c>
      <c r="D2" s="319"/>
      <c r="E2" s="320" t="s">
        <v>9</v>
      </c>
      <c r="F2" s="321"/>
      <c r="H2" s="8"/>
      <c r="I2" s="65"/>
      <c r="J2" s="65"/>
      <c r="K2" s="65"/>
      <c r="L2" s="65"/>
      <c r="M2" s="65"/>
      <c r="N2" s="76"/>
      <c r="O2" s="65"/>
      <c r="P2" s="65"/>
      <c r="Q2" s="65"/>
      <c r="R2" s="65"/>
      <c r="U2" t="s">
        <v>296</v>
      </c>
      <c r="V2" t="s">
        <v>297</v>
      </c>
    </row>
    <row r="3" spans="2:22" ht="16.2" thickTop="1" x14ac:dyDescent="0.3">
      <c r="B3" s="86" t="s">
        <v>291</v>
      </c>
      <c r="C3" s="89"/>
      <c r="D3" s="90"/>
      <c r="E3" s="93"/>
      <c r="F3" s="90"/>
      <c r="H3" s="8"/>
      <c r="I3" s="65"/>
      <c r="J3" s="65"/>
      <c r="K3" s="65"/>
      <c r="L3" s="65"/>
      <c r="M3" s="65"/>
      <c r="N3" s="76"/>
      <c r="O3" s="65"/>
      <c r="P3" s="65"/>
      <c r="Q3" s="65"/>
      <c r="R3" s="65"/>
      <c r="T3" t="str">
        <f>B16</f>
        <v>21 days</v>
      </c>
      <c r="U3" s="2">
        <v>0.65</v>
      </c>
      <c r="V3" s="2">
        <f>D16</f>
        <v>1</v>
      </c>
    </row>
    <row r="4" spans="2:22" ht="15.6" x14ac:dyDescent="0.3">
      <c r="B4" s="80"/>
      <c r="C4" s="91" t="str">
        <f>'Cow Record'!AV2</f>
        <v>Cows Barren</v>
      </c>
      <c r="D4" s="100">
        <f>'Cow Record'!AW2</f>
        <v>0</v>
      </c>
      <c r="E4" s="91" t="str">
        <f>'Cow Record'!AX2</f>
        <v>Cows Barren</v>
      </c>
      <c r="F4" s="100">
        <f>'Cow Record'!AY2</f>
        <v>0</v>
      </c>
      <c r="H4" s="8"/>
      <c r="I4" s="65"/>
      <c r="J4" s="65"/>
      <c r="K4" s="65"/>
      <c r="L4" s="65"/>
      <c r="M4" s="65"/>
      <c r="N4" s="76"/>
      <c r="O4" s="65"/>
      <c r="P4" s="65"/>
      <c r="Q4" s="65"/>
      <c r="R4" s="65"/>
      <c r="T4" t="str">
        <f>B17</f>
        <v>42 days</v>
      </c>
      <c r="U4" s="2">
        <v>0.9</v>
      </c>
      <c r="V4" s="2">
        <f>D17</f>
        <v>1</v>
      </c>
    </row>
    <row r="5" spans="2:22" ht="16.2" thickBot="1" x14ac:dyDescent="0.35">
      <c r="B5" s="87" t="s">
        <v>368</v>
      </c>
      <c r="C5" s="92" t="str">
        <f>'Cow Record'!AV3</f>
        <v>% Barren</v>
      </c>
      <c r="D5" s="116">
        <f>'Cow Record'!AW3</f>
        <v>0</v>
      </c>
      <c r="E5" s="92" t="str">
        <f>'Cow Record'!AX3</f>
        <v>% Barren</v>
      </c>
      <c r="F5" s="116">
        <f>'Cow Record'!AY3</f>
        <v>0</v>
      </c>
      <c r="H5" s="8"/>
      <c r="I5" s="65"/>
      <c r="J5" s="65"/>
      <c r="K5" s="65"/>
      <c r="L5" s="65"/>
      <c r="M5" s="65"/>
      <c r="N5" s="76"/>
      <c r="O5" s="65"/>
      <c r="P5" s="65"/>
      <c r="Q5" s="65"/>
      <c r="R5" s="65"/>
      <c r="T5" t="str">
        <f>B18</f>
        <v>&gt;42 days</v>
      </c>
      <c r="U5" s="2">
        <v>0.1</v>
      </c>
      <c r="V5" s="2">
        <f>D18</f>
        <v>0</v>
      </c>
    </row>
    <row r="6" spans="2:22" ht="16.8" thickTop="1" thickBot="1" x14ac:dyDescent="0.35">
      <c r="C6" s="80"/>
      <c r="D6" s="81"/>
      <c r="E6" s="82"/>
      <c r="F6" s="81"/>
      <c r="H6" s="8"/>
      <c r="I6" s="65"/>
      <c r="J6" s="65"/>
      <c r="K6" s="65"/>
      <c r="L6" s="65"/>
      <c r="M6" s="65"/>
      <c r="N6" s="76"/>
      <c r="O6" s="65"/>
      <c r="P6" s="65"/>
      <c r="Q6" s="65"/>
      <c r="R6" s="65"/>
    </row>
    <row r="7" spans="2:22" ht="16.2" thickTop="1" x14ac:dyDescent="0.3">
      <c r="B7" s="86" t="s">
        <v>272</v>
      </c>
      <c r="C7" s="89"/>
      <c r="D7" s="105"/>
      <c r="E7" s="112"/>
      <c r="F7" s="94"/>
      <c r="H7" s="8"/>
      <c r="I7" s="65"/>
      <c r="J7" s="65"/>
      <c r="K7" s="65"/>
      <c r="L7" s="65"/>
      <c r="M7" s="65"/>
      <c r="N7" s="76"/>
      <c r="O7" s="65"/>
      <c r="P7" s="65"/>
      <c r="Q7" s="65"/>
      <c r="R7" s="65"/>
      <c r="T7" t="s">
        <v>9</v>
      </c>
    </row>
    <row r="8" spans="2:22" ht="15.6" x14ac:dyDescent="0.3">
      <c r="B8" s="82"/>
      <c r="C8" s="97" t="str">
        <f>'Cow Record'!AV6</f>
        <v>First Calving</v>
      </c>
      <c r="D8" s="117">
        <f>'Cow Record'!AW6</f>
        <v>42485</v>
      </c>
      <c r="E8" s="97" t="str">
        <f>'Cow Record'!AX6</f>
        <v>First Calving</v>
      </c>
      <c r="F8" s="118">
        <f>'Cow Record'!AY6</f>
        <v>42587</v>
      </c>
      <c r="H8" s="8"/>
      <c r="I8" s="65"/>
      <c r="J8" s="65"/>
      <c r="K8" s="65"/>
      <c r="L8" s="65"/>
      <c r="M8" s="65"/>
      <c r="N8" s="76"/>
      <c r="O8" s="65"/>
      <c r="P8" s="65"/>
      <c r="Q8" s="65"/>
      <c r="R8" s="65"/>
      <c r="U8" t="s">
        <v>296</v>
      </c>
      <c r="V8" t="s">
        <v>297</v>
      </c>
    </row>
    <row r="9" spans="2:22" ht="15.6" x14ac:dyDescent="0.3">
      <c r="B9" s="82"/>
      <c r="C9" s="97" t="str">
        <f>'Cow Record'!AV7</f>
        <v>Last Calving</v>
      </c>
      <c r="D9" s="117">
        <f>'Cow Record'!AW7</f>
        <v>42485</v>
      </c>
      <c r="E9" s="97" t="str">
        <f>'Cow Record'!AX7</f>
        <v>Last Calving</v>
      </c>
      <c r="F9" s="118">
        <f>'Cow Record'!AY7</f>
        <v>42614</v>
      </c>
      <c r="H9" s="8"/>
      <c r="I9" s="65"/>
      <c r="J9" s="65"/>
      <c r="K9" s="65"/>
      <c r="L9" s="65"/>
      <c r="M9" s="65"/>
      <c r="N9" s="76"/>
      <c r="O9" s="65"/>
      <c r="P9" s="65"/>
      <c r="Q9" s="65"/>
      <c r="R9" s="65"/>
      <c r="T9" t="str">
        <f>B16</f>
        <v>21 days</v>
      </c>
      <c r="U9" s="2">
        <v>0.65</v>
      </c>
      <c r="V9" s="2">
        <f>F16</f>
        <v>0.66666666666666663</v>
      </c>
    </row>
    <row r="10" spans="2:22" ht="15.6" x14ac:dyDescent="0.3">
      <c r="B10" s="82"/>
      <c r="C10" s="97"/>
      <c r="D10" s="119"/>
      <c r="E10" s="97"/>
      <c r="F10" s="120"/>
      <c r="H10" s="8"/>
      <c r="I10" s="65"/>
      <c r="J10" s="65"/>
      <c r="K10" s="65"/>
      <c r="L10" s="65"/>
      <c r="M10" s="65"/>
      <c r="N10" s="76"/>
      <c r="O10" s="65"/>
      <c r="P10" s="65"/>
      <c r="Q10" s="65"/>
      <c r="R10" s="65"/>
      <c r="T10" t="str">
        <f>B17</f>
        <v>42 days</v>
      </c>
      <c r="U10" s="2">
        <v>0.9</v>
      </c>
      <c r="V10" s="2">
        <f>F17</f>
        <v>1</v>
      </c>
    </row>
    <row r="11" spans="2:22" ht="15.6" x14ac:dyDescent="0.3">
      <c r="B11" s="82"/>
      <c r="C11" s="97" t="str">
        <f>'Cow Record'!AV9</f>
        <v>Calving period days</v>
      </c>
      <c r="D11" s="110">
        <f>'Cow Record'!AW9</f>
        <v>0</v>
      </c>
      <c r="E11" s="115" t="str">
        <f>'Cow Record'!AX9</f>
        <v>Calving Period</v>
      </c>
      <c r="F11" s="120">
        <f>'Cow Record'!AY9</f>
        <v>27</v>
      </c>
      <c r="H11" s="8"/>
      <c r="I11" s="65"/>
      <c r="J11" s="65"/>
      <c r="K11" s="65"/>
      <c r="L11" s="65"/>
      <c r="M11" s="65"/>
      <c r="N11" s="76"/>
      <c r="O11" s="65"/>
      <c r="P11" s="65"/>
      <c r="Q11" s="65"/>
      <c r="R11" s="65"/>
      <c r="T11" t="str">
        <f>B18</f>
        <v>&gt;42 days</v>
      </c>
      <c r="U11" s="2">
        <v>0.1</v>
      </c>
      <c r="V11" s="2">
        <f>F18</f>
        <v>0</v>
      </c>
    </row>
    <row r="12" spans="2:22" ht="15.6" x14ac:dyDescent="0.3">
      <c r="B12" s="82"/>
      <c r="C12" s="97" t="str">
        <f>'Cow Record'!AV10</f>
        <v>Calves Alive</v>
      </c>
      <c r="D12" s="110">
        <f>'Cow Record'!AW10</f>
        <v>1</v>
      </c>
      <c r="E12" s="97" t="str">
        <f>'Cow Record'!AX10</f>
        <v>Calves Alive</v>
      </c>
      <c r="F12" s="100">
        <f>'Cow Record'!AY10</f>
        <v>2</v>
      </c>
      <c r="H12" s="8"/>
      <c r="I12" s="65"/>
      <c r="J12" s="65"/>
      <c r="K12" s="65"/>
      <c r="L12" s="65"/>
      <c r="M12" s="65"/>
      <c r="N12" s="76"/>
      <c r="O12" s="65"/>
      <c r="P12" s="65"/>
      <c r="Q12" s="65"/>
      <c r="R12" s="65"/>
    </row>
    <row r="13" spans="2:22" ht="16.2" thickBot="1" x14ac:dyDescent="0.35">
      <c r="B13" s="85"/>
      <c r="C13" s="101" t="str">
        <f>'Cow Record'!AV11</f>
        <v>Calves Dead</v>
      </c>
      <c r="D13" s="111">
        <f>'Cow Record'!AW11</f>
        <v>0</v>
      </c>
      <c r="E13" s="101" t="str">
        <f>'Cow Record'!AX11</f>
        <v>Calves Dead</v>
      </c>
      <c r="F13" s="121">
        <f>'Cow Record'!AY11</f>
        <v>1</v>
      </c>
      <c r="H13" s="8"/>
      <c r="I13" s="65"/>
      <c r="J13" s="65"/>
      <c r="K13" s="65"/>
      <c r="L13" s="65"/>
      <c r="M13" s="65"/>
      <c r="N13" s="76"/>
      <c r="O13" s="65"/>
      <c r="P13" s="65"/>
      <c r="Q13" s="65"/>
      <c r="R13" s="65"/>
    </row>
    <row r="14" spans="2:22" ht="16.8" thickTop="1" thickBot="1" x14ac:dyDescent="0.35">
      <c r="B14" s="83"/>
      <c r="C14" s="104"/>
      <c r="D14" s="103"/>
      <c r="E14" s="104"/>
      <c r="F14" s="122"/>
      <c r="H14" s="8"/>
      <c r="I14" s="65"/>
      <c r="J14" s="65"/>
      <c r="K14" s="65"/>
      <c r="L14" s="65"/>
      <c r="M14" s="65"/>
      <c r="N14" s="76"/>
      <c r="O14" s="65"/>
      <c r="P14" s="65"/>
      <c r="Q14" s="65"/>
      <c r="R14" s="65"/>
    </row>
    <row r="15" spans="2:22" ht="16.2" thickTop="1" x14ac:dyDescent="0.3">
      <c r="B15" s="88" t="s">
        <v>292</v>
      </c>
      <c r="C15" s="96" t="s">
        <v>309</v>
      </c>
      <c r="D15" s="106"/>
      <c r="E15" s="96" t="s">
        <v>309</v>
      </c>
      <c r="F15" s="123"/>
      <c r="H15" s="8"/>
      <c r="I15" s="65"/>
      <c r="J15" s="65"/>
      <c r="K15" s="65"/>
      <c r="L15" s="65"/>
      <c r="M15" s="65"/>
      <c r="N15" s="76"/>
      <c r="O15" s="65"/>
      <c r="P15" s="65"/>
      <c r="Q15" s="65"/>
      <c r="R15" s="65"/>
    </row>
    <row r="16" spans="2:22" ht="16.2" thickBot="1" x14ac:dyDescent="0.35">
      <c r="B16" s="84" t="str">
        <f>'Cow Record'!AV13</f>
        <v>21 days</v>
      </c>
      <c r="C16" s="95">
        <f>'Cow Record'!AW13</f>
        <v>1</v>
      </c>
      <c r="D16" s="124">
        <f>'Cow Record'!AX13</f>
        <v>1</v>
      </c>
      <c r="E16" s="95">
        <f>'Cow Record'!AY13</f>
        <v>2</v>
      </c>
      <c r="F16" s="125">
        <f>'Cow Record'!AZ13</f>
        <v>0.66666666666666663</v>
      </c>
      <c r="H16" s="132"/>
      <c r="I16" s="133"/>
      <c r="J16" s="133"/>
      <c r="K16" s="133"/>
      <c r="L16" s="133"/>
      <c r="M16" s="133"/>
      <c r="N16" s="78"/>
      <c r="O16" s="65"/>
      <c r="P16" s="65"/>
      <c r="Q16" s="65"/>
      <c r="R16" s="65"/>
    </row>
    <row r="17" spans="2:18" ht="16.2" thickTop="1" x14ac:dyDescent="0.3">
      <c r="B17" s="84" t="str">
        <f>'Cow Record'!AV14</f>
        <v>42 days</v>
      </c>
      <c r="C17" s="95">
        <f>'Cow Record'!AW14</f>
        <v>1</v>
      </c>
      <c r="D17" s="124">
        <f>'Cow Record'!AX14</f>
        <v>1</v>
      </c>
      <c r="E17" s="95">
        <f>'Cow Record'!AY14</f>
        <v>3</v>
      </c>
      <c r="F17" s="125">
        <f>'Cow Record'!AZ14</f>
        <v>1</v>
      </c>
      <c r="H17" s="7"/>
      <c r="I17" s="77"/>
      <c r="J17" s="77"/>
      <c r="K17" s="77"/>
      <c r="L17" s="77"/>
      <c r="M17" s="77"/>
      <c r="N17" s="75"/>
      <c r="O17" s="65"/>
      <c r="P17" s="65"/>
      <c r="Q17" s="65"/>
      <c r="R17" s="65"/>
    </row>
    <row r="18" spans="2:18" ht="16.2" thickBot="1" x14ac:dyDescent="0.35">
      <c r="B18" s="129" t="str">
        <f>'Cow Record'!AV15</f>
        <v>&gt;42 days</v>
      </c>
      <c r="C18" s="126">
        <f>'Cow Record'!AW15</f>
        <v>0</v>
      </c>
      <c r="D18" s="127">
        <f>'Cow Record'!AX15</f>
        <v>0</v>
      </c>
      <c r="E18" s="126">
        <f>'Cow Record'!AY15</f>
        <v>0</v>
      </c>
      <c r="F18" s="128">
        <f>'Cow Record'!AZ15</f>
        <v>0</v>
      </c>
      <c r="H18" s="8"/>
      <c r="I18" s="65"/>
      <c r="J18" s="65"/>
      <c r="K18" s="65"/>
      <c r="L18" s="65"/>
      <c r="M18" s="65"/>
      <c r="N18" s="76"/>
      <c r="O18" s="65"/>
      <c r="P18" s="65"/>
      <c r="Q18" s="65"/>
      <c r="R18" s="65"/>
    </row>
    <row r="19" spans="2:18" ht="16.8" thickTop="1" thickBot="1" x14ac:dyDescent="0.35">
      <c r="B19" s="83"/>
      <c r="C19" s="102"/>
      <c r="D19" s="103"/>
      <c r="E19" s="102"/>
      <c r="F19" s="74"/>
      <c r="H19" s="8"/>
      <c r="I19" s="65"/>
      <c r="J19" s="65"/>
      <c r="K19" s="65"/>
      <c r="L19" s="65"/>
      <c r="M19" s="65"/>
      <c r="N19" s="76"/>
      <c r="O19" s="65"/>
      <c r="P19" s="65"/>
      <c r="Q19" s="65"/>
      <c r="R19" s="65"/>
    </row>
    <row r="20" spans="2:18" ht="16.2" thickTop="1" x14ac:dyDescent="0.3">
      <c r="B20" s="86" t="str">
        <f>'Cow Record'!AV20</f>
        <v>Calves Reared</v>
      </c>
      <c r="C20" s="89"/>
      <c r="D20" s="107"/>
      <c r="E20" s="113"/>
      <c r="F20" s="90"/>
      <c r="H20" s="8"/>
      <c r="I20" s="65"/>
      <c r="J20" s="65"/>
      <c r="K20" s="65"/>
      <c r="L20" s="65"/>
      <c r="M20" s="65"/>
      <c r="N20" s="76"/>
      <c r="O20" s="65"/>
      <c r="P20" s="65"/>
      <c r="Q20" s="65"/>
      <c r="R20" s="65"/>
    </row>
    <row r="21" spans="2:18" ht="16.2" thickBot="1" x14ac:dyDescent="0.35">
      <c r="B21" s="87" t="s">
        <v>369</v>
      </c>
      <c r="C21" s="92" t="s">
        <v>305</v>
      </c>
      <c r="D21" s="108">
        <f>'Cow Record'!AW20</f>
        <v>1</v>
      </c>
      <c r="E21" s="92" t="s">
        <v>305</v>
      </c>
      <c r="F21" s="98">
        <f>'Cow Record'!AY20</f>
        <v>0.66666666666666663</v>
      </c>
      <c r="H21" s="8"/>
      <c r="I21" s="65"/>
      <c r="J21" s="65"/>
      <c r="K21" s="65"/>
      <c r="L21" s="65"/>
      <c r="M21" s="65"/>
      <c r="N21" s="76"/>
      <c r="O21" s="65"/>
      <c r="P21" s="65"/>
      <c r="Q21" s="65"/>
      <c r="R21" s="65"/>
    </row>
    <row r="22" spans="2:18" ht="14.4" thickTop="1" x14ac:dyDescent="0.25">
      <c r="H22" s="8"/>
      <c r="I22" s="65"/>
      <c r="J22" s="65"/>
      <c r="K22" s="65"/>
      <c r="L22" s="65"/>
      <c r="M22" s="65"/>
      <c r="N22" s="76"/>
      <c r="O22" s="65"/>
      <c r="P22" s="65"/>
      <c r="Q22" s="65"/>
      <c r="R22" s="65"/>
    </row>
    <row r="23" spans="2:18" x14ac:dyDescent="0.25">
      <c r="H23" s="8"/>
      <c r="I23" s="65"/>
      <c r="J23" s="65"/>
      <c r="K23" s="65"/>
      <c r="L23" s="65"/>
      <c r="M23" s="65"/>
      <c r="N23" s="76"/>
      <c r="O23" s="65"/>
      <c r="P23" s="65"/>
      <c r="Q23" s="65"/>
      <c r="R23" s="65"/>
    </row>
    <row r="24" spans="2:18" x14ac:dyDescent="0.25">
      <c r="C24" s="2"/>
      <c r="E24" s="2"/>
      <c r="H24" s="8"/>
      <c r="I24" s="65"/>
      <c r="J24" s="65"/>
      <c r="K24" s="65"/>
      <c r="L24" s="65"/>
      <c r="M24" s="65"/>
      <c r="N24" s="76"/>
      <c r="O24" s="65"/>
      <c r="P24" s="65"/>
      <c r="Q24" s="65"/>
      <c r="R24" s="65"/>
    </row>
    <row r="25" spans="2:18" x14ac:dyDescent="0.25">
      <c r="C25" s="2"/>
      <c r="E25" s="2"/>
      <c r="H25" s="8"/>
      <c r="I25" s="65"/>
      <c r="J25" s="65"/>
      <c r="K25" s="65"/>
      <c r="L25" s="65"/>
      <c r="M25" s="65"/>
      <c r="N25" s="76"/>
      <c r="O25" s="65"/>
      <c r="P25" s="65"/>
      <c r="Q25" s="65"/>
      <c r="R25" s="65"/>
    </row>
    <row r="26" spans="2:18" x14ac:dyDescent="0.25">
      <c r="C26" s="2"/>
      <c r="E26" s="2"/>
      <c r="H26" s="8"/>
      <c r="I26" s="65"/>
      <c r="J26" s="65"/>
      <c r="K26" s="65"/>
      <c r="L26" s="65"/>
      <c r="M26" s="65"/>
      <c r="N26" s="76"/>
      <c r="O26" s="65"/>
      <c r="P26" s="65"/>
      <c r="Q26" s="65"/>
      <c r="R26" s="65"/>
    </row>
    <row r="27" spans="2:18" x14ac:dyDescent="0.25">
      <c r="H27" s="8"/>
      <c r="I27" s="65"/>
      <c r="J27" s="65"/>
      <c r="K27" s="65"/>
      <c r="L27" s="65"/>
      <c r="M27" s="65"/>
      <c r="N27" s="76"/>
      <c r="O27" s="65"/>
      <c r="P27" s="65"/>
      <c r="Q27" s="65"/>
      <c r="R27" s="65"/>
    </row>
    <row r="28" spans="2:18" x14ac:dyDescent="0.25">
      <c r="H28" s="8"/>
      <c r="I28" s="65"/>
      <c r="J28" s="65"/>
      <c r="K28" s="65"/>
      <c r="L28" s="65"/>
      <c r="M28" s="65"/>
      <c r="N28" s="76"/>
      <c r="O28" s="65"/>
      <c r="P28" s="65"/>
      <c r="Q28" s="65"/>
      <c r="R28" s="65"/>
    </row>
    <row r="29" spans="2:18" x14ac:dyDescent="0.25">
      <c r="H29" s="8"/>
      <c r="I29" s="65"/>
      <c r="J29" s="65"/>
      <c r="K29" s="65"/>
      <c r="L29" s="65"/>
      <c r="M29" s="65"/>
      <c r="N29" s="76"/>
      <c r="O29" s="65"/>
      <c r="P29" s="65"/>
      <c r="Q29" s="65"/>
      <c r="R29" s="65"/>
    </row>
    <row r="30" spans="2:18" x14ac:dyDescent="0.25">
      <c r="H30" s="8"/>
      <c r="I30" s="65"/>
      <c r="J30" s="65"/>
      <c r="K30" s="65"/>
      <c r="L30" s="65"/>
      <c r="M30" s="65"/>
      <c r="N30" s="76"/>
      <c r="O30" s="65"/>
      <c r="P30" s="65"/>
      <c r="Q30" s="65"/>
      <c r="R30" s="65"/>
    </row>
    <row r="31" spans="2:18" x14ac:dyDescent="0.25">
      <c r="H31" s="8"/>
      <c r="I31" s="65"/>
      <c r="J31" s="65"/>
      <c r="K31" s="65"/>
      <c r="L31" s="65"/>
      <c r="M31" s="65"/>
      <c r="N31" s="76"/>
      <c r="O31" s="65"/>
      <c r="P31" s="65"/>
      <c r="Q31" s="65"/>
      <c r="R31" s="65"/>
    </row>
    <row r="32" spans="2:18" x14ac:dyDescent="0.25">
      <c r="H32" s="8"/>
      <c r="I32" s="65"/>
      <c r="J32" s="65"/>
      <c r="K32" s="65"/>
      <c r="L32" s="65"/>
      <c r="M32" s="65"/>
      <c r="N32" s="76"/>
      <c r="O32" s="65"/>
      <c r="P32" s="65"/>
      <c r="Q32" s="65"/>
      <c r="R32" s="65"/>
    </row>
    <row r="33" spans="8:18" ht="14.4" thickBot="1" x14ac:dyDescent="0.3">
      <c r="H33" s="132"/>
      <c r="I33" s="133"/>
      <c r="J33" s="133"/>
      <c r="K33" s="133"/>
      <c r="L33" s="133"/>
      <c r="M33" s="133"/>
      <c r="N33" s="78"/>
      <c r="O33" s="65"/>
      <c r="P33" s="65"/>
      <c r="Q33" s="65"/>
      <c r="R33" s="65"/>
    </row>
    <row r="34" spans="8:18" ht="14.4" thickTop="1" x14ac:dyDescent="0.25"/>
  </sheetData>
  <sheetProtection algorithmName="SHA-512" hashValue="YQ9Xn1SDEqRsygIcCzE2GYEeYMlPv2QBNtLAWc0I6etYyxBBRx20dDW1endqolBRvRYxHsY/34iNl1XVyNT87g==" saltValue="14sm7dVhJUNEP1wyxgHS+g==" spinCount="100000" sheet="1" objects="1" scenarios="1"/>
  <mergeCells count="2">
    <mergeCell ref="C2:D2"/>
    <mergeCell ref="E2:F2"/>
  </mergeCells>
  <conditionalFormatting sqref="F6:F7">
    <cfRule type="cellIs" dxfId="0" priority="12" operator="greaterThan">
      <formula>0.05</formula>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iconSet" priority="3" id="{766FAE2F-2F58-46F3-B33B-DCCA109C008D}">
            <x14:iconSet custom="1">
              <x14:cfvo type="percent">
                <xm:f>0</xm:f>
              </x14:cfvo>
              <x14:cfvo type="num">
                <xm:f>0</xm:f>
              </x14:cfvo>
              <x14:cfvo type="num">
                <xm:f>0.94</xm:f>
              </x14:cfvo>
              <x14:cfIcon iconSet="3TrafficLights1" iconId="0"/>
              <x14:cfIcon iconSet="3Symbols" iconId="0"/>
              <x14:cfIcon iconSet="3Symbols" iconId="2"/>
            </x14:iconSet>
          </x14:cfRule>
          <xm:sqref>F21</xm:sqref>
        </x14:conditionalFormatting>
        <x14:conditionalFormatting xmlns:xm="http://schemas.microsoft.com/office/excel/2006/main">
          <x14:cfRule type="iconSet" priority="13" id="{B13F4360-AB2C-4863-82E7-5ABB1BFCFF96}">
            <x14:iconSet custom="1">
              <x14:cfvo type="percent">
                <xm:f>0</xm:f>
              </x14:cfvo>
              <x14:cfvo type="num">
                <xm:f>0</xm:f>
              </x14:cfvo>
              <x14:cfvo type="num">
                <xm:f>5.0999999999999996</xm:f>
              </x14:cfvo>
              <x14:cfIcon iconSet="3TrafficLights1" iconId="0"/>
              <x14:cfIcon iconSet="3Symbols" iconId="2"/>
              <x14:cfIcon iconSet="3Symbols" iconId="0"/>
            </x14:iconSet>
          </x14:cfRule>
          <xm:sqref>D6:D7</xm:sqref>
        </x14:conditionalFormatting>
        <x14:conditionalFormatting xmlns:xm="http://schemas.microsoft.com/office/excel/2006/main">
          <x14:cfRule type="iconSet" priority="11" id="{221A1433-06D4-4814-B11C-CC76EE0331C5}">
            <x14:iconSet custom="1">
              <x14:cfvo type="percent">
                <xm:f>0</xm:f>
              </x14:cfvo>
              <x14:cfvo type="num">
                <xm:f>0</xm:f>
              </x14:cfvo>
              <x14:cfvo type="num">
                <xm:f>0.65</xm:f>
              </x14:cfvo>
              <x14:cfIcon iconSet="3TrafficLights1" iconId="0"/>
              <x14:cfIcon iconSet="3Symbols" iconId="0"/>
              <x14:cfIcon iconSet="3Symbols" iconId="2"/>
            </x14:iconSet>
          </x14:cfRule>
          <xm:sqref>D16</xm:sqref>
        </x14:conditionalFormatting>
        <x14:conditionalFormatting xmlns:xm="http://schemas.microsoft.com/office/excel/2006/main">
          <x14:cfRule type="iconSet" priority="10" id="{6C1E4C9A-6F3E-4DCD-B11B-A7AB40129383}">
            <x14:iconSet custom="1">
              <x14:cfvo type="percent">
                <xm:f>0</xm:f>
              </x14:cfvo>
              <x14:cfvo type="num">
                <xm:f>0</xm:f>
              </x14:cfvo>
              <x14:cfvo type="num">
                <xm:f>0.9</xm:f>
              </x14:cfvo>
              <x14:cfIcon iconSet="3TrafficLights1" iconId="0"/>
              <x14:cfIcon iconSet="3Symbols" iconId="0"/>
              <x14:cfIcon iconSet="3Symbols" iconId="2"/>
            </x14:iconSet>
          </x14:cfRule>
          <xm:sqref>D17</xm:sqref>
        </x14:conditionalFormatting>
        <x14:conditionalFormatting xmlns:xm="http://schemas.microsoft.com/office/excel/2006/main">
          <x14:cfRule type="iconSet" priority="9" id="{BD29A61C-B492-4C7A-B018-C7CCB57671CC}">
            <x14:iconSet custom="1">
              <x14:cfvo type="percent">
                <xm:f>0</xm:f>
              </x14:cfvo>
              <x14:cfvo type="num">
                <xm:f>0</xm:f>
              </x14:cfvo>
              <x14:cfvo type="num">
                <xm:f>0.1</xm:f>
              </x14:cfvo>
              <x14:cfIcon iconSet="3TrafficLights1" iconId="2"/>
              <x14:cfIcon iconSet="3Symbols" iconId="2"/>
              <x14:cfIcon iconSet="3Symbols" iconId="0"/>
            </x14:iconSet>
          </x14:cfRule>
          <xm:sqref>D18</xm:sqref>
        </x14:conditionalFormatting>
        <x14:conditionalFormatting xmlns:xm="http://schemas.microsoft.com/office/excel/2006/main">
          <x14:cfRule type="iconSet" priority="8" id="{93A8172A-F8A0-45E0-89DD-044EA2807E1B}">
            <x14:iconSet custom="1">
              <x14:cfvo type="percent">
                <xm:f>0</xm:f>
              </x14:cfvo>
              <x14:cfvo type="num">
                <xm:f>0</xm:f>
              </x14:cfvo>
              <x14:cfvo type="num">
                <xm:f>0.65</xm:f>
              </x14:cfvo>
              <x14:cfIcon iconSet="3TrafficLights1" iconId="0"/>
              <x14:cfIcon iconSet="3Symbols" iconId="0"/>
              <x14:cfIcon iconSet="3Symbols" iconId="2"/>
            </x14:iconSet>
          </x14:cfRule>
          <xm:sqref>F16</xm:sqref>
        </x14:conditionalFormatting>
        <x14:conditionalFormatting xmlns:xm="http://schemas.microsoft.com/office/excel/2006/main">
          <x14:cfRule type="iconSet" priority="7" id="{A948DDD0-74D9-41BE-8352-11952FA866AC}">
            <x14:iconSet custom="1">
              <x14:cfvo type="percent">
                <xm:f>0</xm:f>
              </x14:cfvo>
              <x14:cfvo type="num">
                <xm:f>0</xm:f>
              </x14:cfvo>
              <x14:cfvo type="num">
                <xm:f>0.9</xm:f>
              </x14:cfvo>
              <x14:cfIcon iconSet="3TrafficLights1" iconId="0"/>
              <x14:cfIcon iconSet="3Symbols" iconId="0"/>
              <x14:cfIcon iconSet="3Symbols" iconId="2"/>
            </x14:iconSet>
          </x14:cfRule>
          <xm:sqref>F17</xm:sqref>
        </x14:conditionalFormatting>
        <x14:conditionalFormatting xmlns:xm="http://schemas.microsoft.com/office/excel/2006/main">
          <x14:cfRule type="iconSet" priority="6" id="{60572300-81D1-4504-A6A3-0FC7BF6DF05F}">
            <x14:iconSet custom="1">
              <x14:cfvo type="percent">
                <xm:f>0</xm:f>
              </x14:cfvo>
              <x14:cfvo type="num">
                <xm:f>0</xm:f>
              </x14:cfvo>
              <x14:cfvo type="num">
                <xm:f>0.1</xm:f>
              </x14:cfvo>
              <x14:cfIcon iconSet="3TrafficLights1" iconId="2"/>
              <x14:cfIcon iconSet="3Symbols" iconId="2"/>
              <x14:cfIcon iconSet="3Symbols" iconId="0"/>
            </x14:iconSet>
          </x14:cfRule>
          <xm:sqref>F18</xm:sqref>
        </x14:conditionalFormatting>
        <x14:conditionalFormatting xmlns:xm="http://schemas.microsoft.com/office/excel/2006/main">
          <x14:cfRule type="iconSet" priority="4" id="{F52B5916-D8F6-43E7-89EC-CF74525A55C4}">
            <x14:iconSet custom="1">
              <x14:cfvo type="percent">
                <xm:f>0</xm:f>
              </x14:cfvo>
              <x14:cfvo type="num">
                <xm:f>0</xm:f>
              </x14:cfvo>
              <x14:cfvo type="num">
                <xm:f>0.94</xm:f>
              </x14:cfvo>
              <x14:cfIcon iconSet="3TrafficLights1" iconId="0"/>
              <x14:cfIcon iconSet="3Symbols" iconId="0"/>
              <x14:cfIcon iconSet="3Symbols" iconId="2"/>
            </x14:iconSet>
          </x14:cfRule>
          <xm:sqref>D21</xm:sqref>
        </x14:conditionalFormatting>
        <x14:conditionalFormatting xmlns:xm="http://schemas.microsoft.com/office/excel/2006/main">
          <x14:cfRule type="iconSet" priority="2" id="{8EF321A4-9BAC-4CDC-AD89-728CB1ECD997}">
            <x14:iconSet custom="1">
              <x14:cfvo type="percent">
                <xm:f>0</xm:f>
              </x14:cfvo>
              <x14:cfvo type="num">
                <xm:f>0</xm:f>
              </x14:cfvo>
              <x14:cfvo type="num">
                <xm:f>5.0999999999999997E-2</xm:f>
              </x14:cfvo>
              <x14:cfIcon iconSet="3TrafficLights1" iconId="0"/>
              <x14:cfIcon iconSet="3Symbols" iconId="2"/>
              <x14:cfIcon iconSet="3Symbols" iconId="0"/>
            </x14:iconSet>
          </x14:cfRule>
          <xm:sqref>D5</xm:sqref>
        </x14:conditionalFormatting>
        <x14:conditionalFormatting xmlns:xm="http://schemas.microsoft.com/office/excel/2006/main">
          <x14:cfRule type="iconSet" priority="1" id="{9404B1D7-1A1B-4F16-BA12-0C6545573D62}">
            <x14:iconSet custom="1">
              <x14:cfvo type="percent">
                <xm:f>0</xm:f>
              </x14:cfvo>
              <x14:cfvo type="num">
                <xm:f>0</xm:f>
              </x14:cfvo>
              <x14:cfvo type="num">
                <xm:f>5.0999999999999997E-2</xm:f>
              </x14:cfvo>
              <x14:cfIcon iconSet="3TrafficLights1" iconId="0"/>
              <x14:cfIcon iconSet="3Symbols" iconId="2"/>
              <x14:cfIcon iconSet="3Symbols" iconId="0"/>
            </x14:iconSet>
          </x14:cfRule>
          <xm:sqref>F5</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G206"/>
  <sheetViews>
    <sheetView showGridLines="0" workbookViewId="0">
      <selection activeCell="J28" sqref="J28"/>
    </sheetView>
  </sheetViews>
  <sheetFormatPr defaultRowHeight="13.8" x14ac:dyDescent="0.25"/>
  <cols>
    <col min="1" max="1" width="4.69921875" customWidth="1"/>
    <col min="30" max="30" width="13.19921875" style="1" customWidth="1"/>
    <col min="31" max="31" width="9.8984375" style="1" bestFit="1" customWidth="1"/>
  </cols>
  <sheetData>
    <row r="1" spans="2:33" ht="18" x14ac:dyDescent="0.35">
      <c r="B1" s="140" t="s">
        <v>315</v>
      </c>
    </row>
    <row r="8" spans="2:33" x14ac:dyDescent="0.25">
      <c r="AE8" s="138">
        <f ca="1">TODAY()</f>
        <v>44196</v>
      </c>
    </row>
    <row r="10" spans="2:33" ht="27.6" x14ac:dyDescent="0.25">
      <c r="AD10" s="66" t="s">
        <v>311</v>
      </c>
      <c r="AE10" s="1" t="s">
        <v>312</v>
      </c>
    </row>
    <row r="12" spans="2:33" x14ac:dyDescent="0.25">
      <c r="AD12" s="138">
        <f>'Cow Record'!C6</f>
        <v>41365</v>
      </c>
      <c r="AE12" s="139">
        <f ca="1">DATEDIF(AD12,$AE$8,"Y")</f>
        <v>7</v>
      </c>
    </row>
    <row r="13" spans="2:33" x14ac:dyDescent="0.25">
      <c r="AD13" s="138">
        <f>'Cow Record'!C7</f>
        <v>42068</v>
      </c>
      <c r="AE13" s="139">
        <f t="shared" ref="AE13:AE76" ca="1" si="0">DATEDIF(AD13,$AE$8,"Y")</f>
        <v>5</v>
      </c>
    </row>
    <row r="14" spans="2:33" x14ac:dyDescent="0.25">
      <c r="AD14" s="138">
        <f>'Cow Record'!C8</f>
        <v>41730</v>
      </c>
      <c r="AE14" s="139">
        <f t="shared" ca="1" si="0"/>
        <v>6</v>
      </c>
      <c r="AF14" s="1" t="s">
        <v>314</v>
      </c>
      <c r="AG14" t="s">
        <v>313</v>
      </c>
    </row>
    <row r="15" spans="2:33" x14ac:dyDescent="0.25">
      <c r="AD15" s="138">
        <f>'Cow Record'!C9</f>
        <v>41913</v>
      </c>
      <c r="AE15" s="139">
        <f t="shared" ca="1" si="0"/>
        <v>6</v>
      </c>
      <c r="AF15" s="1">
        <v>2</v>
      </c>
      <c r="AG15">
        <f t="shared" ref="AG15:AG33" ca="1" si="1">COUNTIFS($AE$6:$AE$206,AF15)</f>
        <v>0</v>
      </c>
    </row>
    <row r="16" spans="2:33" x14ac:dyDescent="0.25">
      <c r="AD16" s="138">
        <f>'Cow Record'!C10</f>
        <v>41713</v>
      </c>
      <c r="AE16" s="139">
        <f t="shared" ca="1" si="0"/>
        <v>6</v>
      </c>
      <c r="AF16" s="1">
        <v>3</v>
      </c>
      <c r="AG16">
        <f t="shared" ca="1" si="1"/>
        <v>0</v>
      </c>
    </row>
    <row r="17" spans="2:33" x14ac:dyDescent="0.25">
      <c r="AD17" s="138">
        <f>'Cow Record'!C11</f>
        <v>0</v>
      </c>
      <c r="AE17" s="139">
        <f t="shared" ca="1" si="0"/>
        <v>120</v>
      </c>
      <c r="AF17" s="1">
        <v>4</v>
      </c>
      <c r="AG17">
        <f t="shared" ca="1" si="1"/>
        <v>0</v>
      </c>
    </row>
    <row r="18" spans="2:33" x14ac:dyDescent="0.25">
      <c r="AD18" s="138">
        <f>'Cow Record'!C12</f>
        <v>0</v>
      </c>
      <c r="AE18" s="139">
        <f t="shared" ca="1" si="0"/>
        <v>120</v>
      </c>
      <c r="AF18" s="1">
        <v>5</v>
      </c>
      <c r="AG18">
        <f t="shared" ca="1" si="1"/>
        <v>1</v>
      </c>
    </row>
    <row r="19" spans="2:33" x14ac:dyDescent="0.25">
      <c r="AD19" s="138">
        <f>'Cow Record'!C13</f>
        <v>0</v>
      </c>
      <c r="AE19" s="139">
        <f t="shared" ca="1" si="0"/>
        <v>120</v>
      </c>
      <c r="AF19" s="1">
        <v>6</v>
      </c>
      <c r="AG19">
        <f t="shared" ca="1" si="1"/>
        <v>3</v>
      </c>
    </row>
    <row r="20" spans="2:33" x14ac:dyDescent="0.25">
      <c r="AD20" s="138">
        <f>'Cow Record'!C14</f>
        <v>0</v>
      </c>
      <c r="AE20" s="139">
        <f t="shared" ca="1" si="0"/>
        <v>120</v>
      </c>
      <c r="AF20" s="1">
        <v>7</v>
      </c>
      <c r="AG20">
        <f t="shared" ca="1" si="1"/>
        <v>1</v>
      </c>
    </row>
    <row r="21" spans="2:33" x14ac:dyDescent="0.25">
      <c r="AD21" s="138">
        <f>'Cow Record'!C15</f>
        <v>0</v>
      </c>
      <c r="AE21" s="139">
        <f t="shared" ca="1" si="0"/>
        <v>120</v>
      </c>
      <c r="AF21" s="1">
        <v>8</v>
      </c>
      <c r="AG21">
        <f t="shared" ca="1" si="1"/>
        <v>0</v>
      </c>
    </row>
    <row r="22" spans="2:33" x14ac:dyDescent="0.25">
      <c r="AD22" s="138">
        <f>'Cow Record'!C16</f>
        <v>0</v>
      </c>
      <c r="AE22" s="139">
        <f t="shared" ca="1" si="0"/>
        <v>120</v>
      </c>
      <c r="AF22" s="1">
        <v>9</v>
      </c>
      <c r="AG22">
        <f t="shared" ca="1" si="1"/>
        <v>0</v>
      </c>
    </row>
    <row r="23" spans="2:33" x14ac:dyDescent="0.25">
      <c r="AD23" s="138">
        <f>'Cow Record'!C17</f>
        <v>0</v>
      </c>
      <c r="AE23" s="139">
        <f t="shared" ca="1" si="0"/>
        <v>120</v>
      </c>
      <c r="AF23" s="1">
        <v>10</v>
      </c>
      <c r="AG23">
        <f t="shared" ca="1" si="1"/>
        <v>0</v>
      </c>
    </row>
    <row r="24" spans="2:33" x14ac:dyDescent="0.25">
      <c r="AD24" s="138">
        <f>'Cow Record'!C18</f>
        <v>0</v>
      </c>
      <c r="AE24" s="139">
        <f t="shared" ca="1" si="0"/>
        <v>120</v>
      </c>
      <c r="AF24" s="1">
        <v>11</v>
      </c>
      <c r="AG24">
        <f t="shared" ca="1" si="1"/>
        <v>0</v>
      </c>
    </row>
    <row r="25" spans="2:33" x14ac:dyDescent="0.25">
      <c r="AD25" s="138">
        <f>'Cow Record'!C19</f>
        <v>0</v>
      </c>
      <c r="AE25" s="139">
        <f t="shared" ca="1" si="0"/>
        <v>120</v>
      </c>
      <c r="AF25" s="1">
        <v>12</v>
      </c>
      <c r="AG25">
        <f t="shared" ca="1" si="1"/>
        <v>0</v>
      </c>
    </row>
    <row r="26" spans="2:33" x14ac:dyDescent="0.25">
      <c r="B26" t="s">
        <v>370</v>
      </c>
      <c r="AD26" s="138">
        <f>'Cow Record'!C20</f>
        <v>0</v>
      </c>
      <c r="AE26" s="139">
        <f t="shared" ca="1" si="0"/>
        <v>120</v>
      </c>
      <c r="AF26" s="1">
        <v>13</v>
      </c>
      <c r="AG26">
        <f t="shared" ca="1" si="1"/>
        <v>0</v>
      </c>
    </row>
    <row r="27" spans="2:33" x14ac:dyDescent="0.25">
      <c r="AD27" s="138">
        <f>'Cow Record'!C21</f>
        <v>0</v>
      </c>
      <c r="AE27" s="139">
        <f t="shared" ca="1" si="0"/>
        <v>120</v>
      </c>
      <c r="AF27" s="1">
        <v>14</v>
      </c>
      <c r="AG27">
        <f t="shared" ca="1" si="1"/>
        <v>0</v>
      </c>
    </row>
    <row r="28" spans="2:33" x14ac:dyDescent="0.25">
      <c r="AD28" s="138">
        <f>'Cow Record'!C22</f>
        <v>0</v>
      </c>
      <c r="AE28" s="139">
        <f t="shared" ca="1" si="0"/>
        <v>120</v>
      </c>
      <c r="AF28" s="1">
        <v>15</v>
      </c>
      <c r="AG28">
        <f t="shared" ca="1" si="1"/>
        <v>0</v>
      </c>
    </row>
    <row r="29" spans="2:33" x14ac:dyDescent="0.25">
      <c r="AD29" s="138">
        <f>'Cow Record'!C23</f>
        <v>0</v>
      </c>
      <c r="AE29" s="139">
        <f t="shared" ca="1" si="0"/>
        <v>120</v>
      </c>
      <c r="AF29" s="1">
        <v>16</v>
      </c>
      <c r="AG29">
        <f t="shared" ca="1" si="1"/>
        <v>0</v>
      </c>
    </row>
    <row r="30" spans="2:33" x14ac:dyDescent="0.25">
      <c r="AD30" s="138">
        <f>'Cow Record'!C24</f>
        <v>0</v>
      </c>
      <c r="AE30" s="139">
        <f t="shared" ca="1" si="0"/>
        <v>120</v>
      </c>
      <c r="AF30" s="1">
        <v>17</v>
      </c>
      <c r="AG30">
        <f t="shared" ca="1" si="1"/>
        <v>0</v>
      </c>
    </row>
    <row r="31" spans="2:33" x14ac:dyDescent="0.25">
      <c r="AD31" s="138">
        <f>'Cow Record'!C25</f>
        <v>0</v>
      </c>
      <c r="AE31" s="139">
        <f t="shared" ca="1" si="0"/>
        <v>120</v>
      </c>
      <c r="AF31" s="1">
        <v>18</v>
      </c>
      <c r="AG31">
        <f t="shared" ca="1" si="1"/>
        <v>0</v>
      </c>
    </row>
    <row r="32" spans="2:33" x14ac:dyDescent="0.25">
      <c r="AD32" s="138">
        <f>'Cow Record'!C26</f>
        <v>0</v>
      </c>
      <c r="AE32" s="139">
        <f t="shared" ca="1" si="0"/>
        <v>120</v>
      </c>
      <c r="AF32" s="1">
        <v>19</v>
      </c>
      <c r="AG32">
        <f t="shared" ca="1" si="1"/>
        <v>0</v>
      </c>
    </row>
    <row r="33" spans="30:33" x14ac:dyDescent="0.25">
      <c r="AD33" s="138">
        <f>'Cow Record'!C27</f>
        <v>0</v>
      </c>
      <c r="AE33" s="139">
        <f t="shared" ca="1" si="0"/>
        <v>120</v>
      </c>
      <c r="AF33" s="1">
        <v>20</v>
      </c>
      <c r="AG33">
        <f t="shared" ca="1" si="1"/>
        <v>0</v>
      </c>
    </row>
    <row r="34" spans="30:33" x14ac:dyDescent="0.25">
      <c r="AD34" s="138">
        <f>'Cow Record'!C28</f>
        <v>0</v>
      </c>
      <c r="AE34" s="139">
        <f t="shared" ca="1" si="0"/>
        <v>120</v>
      </c>
      <c r="AF34" s="1"/>
    </row>
    <row r="35" spans="30:33" x14ac:dyDescent="0.25">
      <c r="AD35" s="138">
        <f>'Cow Record'!C29</f>
        <v>0</v>
      </c>
      <c r="AE35" s="139">
        <f t="shared" ca="1" si="0"/>
        <v>120</v>
      </c>
    </row>
    <row r="36" spans="30:33" x14ac:dyDescent="0.25">
      <c r="AD36" s="138">
        <f>'Cow Record'!C30</f>
        <v>0</v>
      </c>
      <c r="AE36" s="139">
        <f t="shared" ca="1" si="0"/>
        <v>120</v>
      </c>
    </row>
    <row r="37" spans="30:33" x14ac:dyDescent="0.25">
      <c r="AD37" s="138">
        <f>'Cow Record'!C31</f>
        <v>0</v>
      </c>
      <c r="AE37" s="139">
        <f t="shared" ca="1" si="0"/>
        <v>120</v>
      </c>
    </row>
    <row r="38" spans="30:33" x14ac:dyDescent="0.25">
      <c r="AD38" s="138">
        <f>'Cow Record'!C32</f>
        <v>0</v>
      </c>
      <c r="AE38" s="139">
        <f t="shared" ca="1" si="0"/>
        <v>120</v>
      </c>
    </row>
    <row r="39" spans="30:33" x14ac:dyDescent="0.25">
      <c r="AD39" s="138">
        <f>'Cow Record'!C33</f>
        <v>0</v>
      </c>
      <c r="AE39" s="139">
        <f t="shared" ca="1" si="0"/>
        <v>120</v>
      </c>
    </row>
    <row r="40" spans="30:33" x14ac:dyDescent="0.25">
      <c r="AD40" s="138">
        <f>'Cow Record'!C34</f>
        <v>0</v>
      </c>
      <c r="AE40" s="139">
        <f t="shared" ca="1" si="0"/>
        <v>120</v>
      </c>
    </row>
    <row r="41" spans="30:33" x14ac:dyDescent="0.25">
      <c r="AD41" s="138">
        <f>'Cow Record'!C35</f>
        <v>0</v>
      </c>
      <c r="AE41" s="139">
        <f t="shared" ca="1" si="0"/>
        <v>120</v>
      </c>
    </row>
    <row r="42" spans="30:33" x14ac:dyDescent="0.25">
      <c r="AD42" s="138">
        <f>'Cow Record'!C36</f>
        <v>0</v>
      </c>
      <c r="AE42" s="139">
        <f t="shared" ca="1" si="0"/>
        <v>120</v>
      </c>
    </row>
    <row r="43" spans="30:33" x14ac:dyDescent="0.25">
      <c r="AD43" s="138">
        <f>'Cow Record'!C37</f>
        <v>0</v>
      </c>
      <c r="AE43" s="139">
        <f t="shared" ca="1" si="0"/>
        <v>120</v>
      </c>
    </row>
    <row r="44" spans="30:33" x14ac:dyDescent="0.25">
      <c r="AD44" s="138">
        <f>'Cow Record'!C38</f>
        <v>0</v>
      </c>
      <c r="AE44" s="139">
        <f t="shared" ca="1" si="0"/>
        <v>120</v>
      </c>
    </row>
    <row r="45" spans="30:33" x14ac:dyDescent="0.25">
      <c r="AD45" s="138">
        <f>'Cow Record'!C39</f>
        <v>0</v>
      </c>
      <c r="AE45" s="139">
        <f t="shared" ca="1" si="0"/>
        <v>120</v>
      </c>
    </row>
    <row r="46" spans="30:33" x14ac:dyDescent="0.25">
      <c r="AD46" s="138">
        <f>'Cow Record'!C40</f>
        <v>0</v>
      </c>
      <c r="AE46" s="139">
        <f t="shared" ca="1" si="0"/>
        <v>120</v>
      </c>
    </row>
    <row r="47" spans="30:33" x14ac:dyDescent="0.25">
      <c r="AD47" s="138">
        <f>'Cow Record'!C41</f>
        <v>0</v>
      </c>
      <c r="AE47" s="139">
        <f t="shared" ca="1" si="0"/>
        <v>120</v>
      </c>
    </row>
    <row r="48" spans="30:33" x14ac:dyDescent="0.25">
      <c r="AD48" s="138">
        <f>'Cow Record'!C42</f>
        <v>0</v>
      </c>
      <c r="AE48" s="139">
        <f t="shared" ca="1" si="0"/>
        <v>120</v>
      </c>
    </row>
    <row r="49" spans="30:31" x14ac:dyDescent="0.25">
      <c r="AD49" s="138">
        <f>'Cow Record'!C43</f>
        <v>0</v>
      </c>
      <c r="AE49" s="139">
        <f t="shared" ca="1" si="0"/>
        <v>120</v>
      </c>
    </row>
    <row r="50" spans="30:31" x14ac:dyDescent="0.25">
      <c r="AD50" s="138">
        <f>'Cow Record'!C44</f>
        <v>0</v>
      </c>
      <c r="AE50" s="139">
        <f t="shared" ca="1" si="0"/>
        <v>120</v>
      </c>
    </row>
    <row r="51" spans="30:31" x14ac:dyDescent="0.25">
      <c r="AD51" s="138">
        <f>'Cow Record'!C45</f>
        <v>0</v>
      </c>
      <c r="AE51" s="139">
        <f t="shared" ca="1" si="0"/>
        <v>120</v>
      </c>
    </row>
    <row r="52" spans="30:31" x14ac:dyDescent="0.25">
      <c r="AD52" s="138">
        <f>'Cow Record'!C46</f>
        <v>0</v>
      </c>
      <c r="AE52" s="139">
        <f t="shared" ca="1" si="0"/>
        <v>120</v>
      </c>
    </row>
    <row r="53" spans="30:31" x14ac:dyDescent="0.25">
      <c r="AD53" s="138">
        <f>'Cow Record'!C47</f>
        <v>0</v>
      </c>
      <c r="AE53" s="139">
        <f t="shared" ca="1" si="0"/>
        <v>120</v>
      </c>
    </row>
    <row r="54" spans="30:31" x14ac:dyDescent="0.25">
      <c r="AD54" s="138">
        <f>'Cow Record'!C48</f>
        <v>0</v>
      </c>
      <c r="AE54" s="139">
        <f t="shared" ca="1" si="0"/>
        <v>120</v>
      </c>
    </row>
    <row r="55" spans="30:31" x14ac:dyDescent="0.25">
      <c r="AD55" s="138">
        <f>'Cow Record'!C49</f>
        <v>0</v>
      </c>
      <c r="AE55" s="139">
        <f t="shared" ca="1" si="0"/>
        <v>120</v>
      </c>
    </row>
    <row r="56" spans="30:31" x14ac:dyDescent="0.25">
      <c r="AD56" s="138">
        <f>'Cow Record'!C50</f>
        <v>0</v>
      </c>
      <c r="AE56" s="139">
        <f t="shared" ca="1" si="0"/>
        <v>120</v>
      </c>
    </row>
    <row r="57" spans="30:31" x14ac:dyDescent="0.25">
      <c r="AD57" s="138">
        <f>'Cow Record'!C51</f>
        <v>0</v>
      </c>
      <c r="AE57" s="139">
        <f t="shared" ca="1" si="0"/>
        <v>120</v>
      </c>
    </row>
    <row r="58" spans="30:31" x14ac:dyDescent="0.25">
      <c r="AD58" s="138">
        <f>'Cow Record'!C52</f>
        <v>0</v>
      </c>
      <c r="AE58" s="139">
        <f t="shared" ca="1" si="0"/>
        <v>120</v>
      </c>
    </row>
    <row r="59" spans="30:31" x14ac:dyDescent="0.25">
      <c r="AD59" s="138">
        <f>'Cow Record'!C53</f>
        <v>0</v>
      </c>
      <c r="AE59" s="139">
        <f t="shared" ca="1" si="0"/>
        <v>120</v>
      </c>
    </row>
    <row r="60" spans="30:31" x14ac:dyDescent="0.25">
      <c r="AD60" s="138">
        <f>'Cow Record'!C54</f>
        <v>0</v>
      </c>
      <c r="AE60" s="139">
        <f t="shared" ca="1" si="0"/>
        <v>120</v>
      </c>
    </row>
    <row r="61" spans="30:31" x14ac:dyDescent="0.25">
      <c r="AD61" s="138">
        <f>'Cow Record'!C55</f>
        <v>0</v>
      </c>
      <c r="AE61" s="139">
        <f t="shared" ca="1" si="0"/>
        <v>120</v>
      </c>
    </row>
    <row r="62" spans="30:31" x14ac:dyDescent="0.25">
      <c r="AD62" s="138">
        <f>'Cow Record'!C56</f>
        <v>0</v>
      </c>
      <c r="AE62" s="139">
        <f t="shared" ca="1" si="0"/>
        <v>120</v>
      </c>
    </row>
    <row r="63" spans="30:31" x14ac:dyDescent="0.25">
      <c r="AD63" s="138">
        <f>'Cow Record'!C57</f>
        <v>0</v>
      </c>
      <c r="AE63" s="139">
        <f t="shared" ca="1" si="0"/>
        <v>120</v>
      </c>
    </row>
    <row r="64" spans="30:31" x14ac:dyDescent="0.25">
      <c r="AD64" s="138">
        <f>'Cow Record'!C58</f>
        <v>0</v>
      </c>
      <c r="AE64" s="139">
        <f t="shared" ca="1" si="0"/>
        <v>120</v>
      </c>
    </row>
    <row r="65" spans="30:31" x14ac:dyDescent="0.25">
      <c r="AD65" s="138">
        <f>'Cow Record'!C59</f>
        <v>0</v>
      </c>
      <c r="AE65" s="139">
        <f t="shared" ca="1" si="0"/>
        <v>120</v>
      </c>
    </row>
    <row r="66" spans="30:31" x14ac:dyDescent="0.25">
      <c r="AD66" s="138">
        <f>'Cow Record'!C60</f>
        <v>0</v>
      </c>
      <c r="AE66" s="139">
        <f t="shared" ca="1" si="0"/>
        <v>120</v>
      </c>
    </row>
    <row r="67" spans="30:31" x14ac:dyDescent="0.25">
      <c r="AD67" s="138">
        <f>'Cow Record'!C61</f>
        <v>0</v>
      </c>
      <c r="AE67" s="139">
        <f t="shared" ca="1" si="0"/>
        <v>120</v>
      </c>
    </row>
    <row r="68" spans="30:31" x14ac:dyDescent="0.25">
      <c r="AD68" s="138">
        <f>'Cow Record'!C62</f>
        <v>0</v>
      </c>
      <c r="AE68" s="139">
        <f t="shared" ca="1" si="0"/>
        <v>120</v>
      </c>
    </row>
    <row r="69" spans="30:31" x14ac:dyDescent="0.25">
      <c r="AD69" s="138">
        <f>'Cow Record'!C63</f>
        <v>0</v>
      </c>
      <c r="AE69" s="139">
        <f t="shared" ca="1" si="0"/>
        <v>120</v>
      </c>
    </row>
    <row r="70" spans="30:31" x14ac:dyDescent="0.25">
      <c r="AD70" s="138">
        <f>'Cow Record'!C64</f>
        <v>0</v>
      </c>
      <c r="AE70" s="139">
        <f t="shared" ca="1" si="0"/>
        <v>120</v>
      </c>
    </row>
    <row r="71" spans="30:31" x14ac:dyDescent="0.25">
      <c r="AD71" s="138">
        <f>'Cow Record'!C65</f>
        <v>0</v>
      </c>
      <c r="AE71" s="139">
        <f t="shared" ca="1" si="0"/>
        <v>120</v>
      </c>
    </row>
    <row r="72" spans="30:31" x14ac:dyDescent="0.25">
      <c r="AD72" s="138">
        <f>'Cow Record'!C66</f>
        <v>0</v>
      </c>
      <c r="AE72" s="139">
        <f t="shared" ca="1" si="0"/>
        <v>120</v>
      </c>
    </row>
    <row r="73" spans="30:31" x14ac:dyDescent="0.25">
      <c r="AD73" s="138">
        <f>'Cow Record'!C67</f>
        <v>0</v>
      </c>
      <c r="AE73" s="139">
        <f t="shared" ca="1" si="0"/>
        <v>120</v>
      </c>
    </row>
    <row r="74" spans="30:31" x14ac:dyDescent="0.25">
      <c r="AD74" s="138">
        <f>'Cow Record'!C68</f>
        <v>0</v>
      </c>
      <c r="AE74" s="139">
        <f t="shared" ca="1" si="0"/>
        <v>120</v>
      </c>
    </row>
    <row r="75" spans="30:31" x14ac:dyDescent="0.25">
      <c r="AD75" s="138">
        <f>'Cow Record'!C69</f>
        <v>0</v>
      </c>
      <c r="AE75" s="139">
        <f t="shared" ca="1" si="0"/>
        <v>120</v>
      </c>
    </row>
    <row r="76" spans="30:31" x14ac:dyDescent="0.25">
      <c r="AD76" s="138">
        <f>'Cow Record'!C70</f>
        <v>0</v>
      </c>
      <c r="AE76" s="139">
        <f t="shared" ca="1" si="0"/>
        <v>120</v>
      </c>
    </row>
    <row r="77" spans="30:31" x14ac:dyDescent="0.25">
      <c r="AD77" s="138">
        <f>'Cow Record'!C71</f>
        <v>0</v>
      </c>
      <c r="AE77" s="139">
        <f t="shared" ref="AE77:AE140" ca="1" si="2">DATEDIF(AD77,$AE$8,"Y")</f>
        <v>120</v>
      </c>
    </row>
    <row r="78" spans="30:31" x14ac:dyDescent="0.25">
      <c r="AD78" s="138">
        <f>'Cow Record'!C72</f>
        <v>0</v>
      </c>
      <c r="AE78" s="139">
        <f t="shared" ca="1" si="2"/>
        <v>120</v>
      </c>
    </row>
    <row r="79" spans="30:31" x14ac:dyDescent="0.25">
      <c r="AD79" s="138">
        <f>'Cow Record'!C73</f>
        <v>0</v>
      </c>
      <c r="AE79" s="139">
        <f t="shared" ca="1" si="2"/>
        <v>120</v>
      </c>
    </row>
    <row r="80" spans="30:31" x14ac:dyDescent="0.25">
      <c r="AD80" s="138">
        <f>'Cow Record'!C74</f>
        <v>0</v>
      </c>
      <c r="AE80" s="139">
        <f t="shared" ca="1" si="2"/>
        <v>120</v>
      </c>
    </row>
    <row r="81" spans="30:31" x14ac:dyDescent="0.25">
      <c r="AD81" s="138">
        <f>'Cow Record'!C75</f>
        <v>0</v>
      </c>
      <c r="AE81" s="139">
        <f t="shared" ca="1" si="2"/>
        <v>120</v>
      </c>
    </row>
    <row r="82" spans="30:31" x14ac:dyDescent="0.25">
      <c r="AD82" s="138">
        <f>'Cow Record'!C76</f>
        <v>0</v>
      </c>
      <c r="AE82" s="139">
        <f t="shared" ca="1" si="2"/>
        <v>120</v>
      </c>
    </row>
    <row r="83" spans="30:31" x14ac:dyDescent="0.25">
      <c r="AD83" s="138">
        <f>'Cow Record'!C77</f>
        <v>0</v>
      </c>
      <c r="AE83" s="139">
        <f t="shared" ca="1" si="2"/>
        <v>120</v>
      </c>
    </row>
    <row r="84" spans="30:31" x14ac:dyDescent="0.25">
      <c r="AD84" s="138">
        <f>'Cow Record'!C78</f>
        <v>0</v>
      </c>
      <c r="AE84" s="139">
        <f t="shared" ca="1" si="2"/>
        <v>120</v>
      </c>
    </row>
    <row r="85" spans="30:31" x14ac:dyDescent="0.25">
      <c r="AD85" s="138">
        <f>'Cow Record'!C79</f>
        <v>0</v>
      </c>
      <c r="AE85" s="139">
        <f t="shared" ca="1" si="2"/>
        <v>120</v>
      </c>
    </row>
    <row r="86" spans="30:31" x14ac:dyDescent="0.25">
      <c r="AD86" s="138">
        <f>'Cow Record'!C80</f>
        <v>0</v>
      </c>
      <c r="AE86" s="139">
        <f t="shared" ca="1" si="2"/>
        <v>120</v>
      </c>
    </row>
    <row r="87" spans="30:31" x14ac:dyDescent="0.25">
      <c r="AD87" s="138">
        <f>'Cow Record'!C81</f>
        <v>0</v>
      </c>
      <c r="AE87" s="139">
        <f t="shared" ca="1" si="2"/>
        <v>120</v>
      </c>
    </row>
    <row r="88" spans="30:31" x14ac:dyDescent="0.25">
      <c r="AD88" s="138">
        <f>'Cow Record'!C82</f>
        <v>0</v>
      </c>
      <c r="AE88" s="139">
        <f t="shared" ca="1" si="2"/>
        <v>120</v>
      </c>
    </row>
    <row r="89" spans="30:31" x14ac:dyDescent="0.25">
      <c r="AD89" s="138">
        <f>'Cow Record'!C83</f>
        <v>0</v>
      </c>
      <c r="AE89" s="139">
        <f t="shared" ca="1" si="2"/>
        <v>120</v>
      </c>
    </row>
    <row r="90" spans="30:31" x14ac:dyDescent="0.25">
      <c r="AD90" s="138">
        <f>'Cow Record'!C84</f>
        <v>0</v>
      </c>
      <c r="AE90" s="139">
        <f t="shared" ca="1" si="2"/>
        <v>120</v>
      </c>
    </row>
    <row r="91" spans="30:31" x14ac:dyDescent="0.25">
      <c r="AD91" s="138">
        <f>'Cow Record'!C85</f>
        <v>0</v>
      </c>
      <c r="AE91" s="139">
        <f t="shared" ca="1" si="2"/>
        <v>120</v>
      </c>
    </row>
    <row r="92" spans="30:31" x14ac:dyDescent="0.25">
      <c r="AD92" s="138">
        <f>'Cow Record'!C86</f>
        <v>0</v>
      </c>
      <c r="AE92" s="139">
        <f t="shared" ca="1" si="2"/>
        <v>120</v>
      </c>
    </row>
    <row r="93" spans="30:31" x14ac:dyDescent="0.25">
      <c r="AD93" s="138">
        <f>'Cow Record'!C87</f>
        <v>0</v>
      </c>
      <c r="AE93" s="139">
        <f t="shared" ca="1" si="2"/>
        <v>120</v>
      </c>
    </row>
    <row r="94" spans="30:31" x14ac:dyDescent="0.25">
      <c r="AD94" s="138">
        <f>'Cow Record'!C88</f>
        <v>0</v>
      </c>
      <c r="AE94" s="139">
        <f t="shared" ca="1" si="2"/>
        <v>120</v>
      </c>
    </row>
    <row r="95" spans="30:31" x14ac:dyDescent="0.25">
      <c r="AD95" s="138">
        <f>'Cow Record'!C89</f>
        <v>0</v>
      </c>
      <c r="AE95" s="139">
        <f t="shared" ca="1" si="2"/>
        <v>120</v>
      </c>
    </row>
    <row r="96" spans="30:31" x14ac:dyDescent="0.25">
      <c r="AD96" s="138">
        <f>'Cow Record'!C90</f>
        <v>0</v>
      </c>
      <c r="AE96" s="139">
        <f t="shared" ca="1" si="2"/>
        <v>120</v>
      </c>
    </row>
    <row r="97" spans="30:31" x14ac:dyDescent="0.25">
      <c r="AD97" s="138">
        <f>'Cow Record'!C91</f>
        <v>0</v>
      </c>
      <c r="AE97" s="139">
        <f t="shared" ca="1" si="2"/>
        <v>120</v>
      </c>
    </row>
    <row r="98" spans="30:31" x14ac:dyDescent="0.25">
      <c r="AD98" s="138">
        <f>'Cow Record'!C92</f>
        <v>0</v>
      </c>
      <c r="AE98" s="139">
        <f t="shared" ca="1" si="2"/>
        <v>120</v>
      </c>
    </row>
    <row r="99" spans="30:31" x14ac:dyDescent="0.25">
      <c r="AD99" s="138">
        <f>'Cow Record'!C93</f>
        <v>0</v>
      </c>
      <c r="AE99" s="139">
        <f t="shared" ca="1" si="2"/>
        <v>120</v>
      </c>
    </row>
    <row r="100" spans="30:31" x14ac:dyDescent="0.25">
      <c r="AD100" s="138">
        <f>'Cow Record'!C94</f>
        <v>0</v>
      </c>
      <c r="AE100" s="139">
        <f t="shared" ca="1" si="2"/>
        <v>120</v>
      </c>
    </row>
    <row r="101" spans="30:31" x14ac:dyDescent="0.25">
      <c r="AD101" s="138">
        <f>'Cow Record'!C95</f>
        <v>0</v>
      </c>
      <c r="AE101" s="139">
        <f t="shared" ca="1" si="2"/>
        <v>120</v>
      </c>
    </row>
    <row r="102" spans="30:31" x14ac:dyDescent="0.25">
      <c r="AD102" s="138">
        <f>'Cow Record'!C96</f>
        <v>0</v>
      </c>
      <c r="AE102" s="139">
        <f t="shared" ca="1" si="2"/>
        <v>120</v>
      </c>
    </row>
    <row r="103" spans="30:31" x14ac:dyDescent="0.25">
      <c r="AD103" s="138">
        <f>'Cow Record'!C97</f>
        <v>0</v>
      </c>
      <c r="AE103" s="139">
        <f t="shared" ca="1" si="2"/>
        <v>120</v>
      </c>
    </row>
    <row r="104" spans="30:31" x14ac:dyDescent="0.25">
      <c r="AD104" s="138">
        <f>'Cow Record'!C98</f>
        <v>0</v>
      </c>
      <c r="AE104" s="139">
        <f t="shared" ca="1" si="2"/>
        <v>120</v>
      </c>
    </row>
    <row r="105" spans="30:31" x14ac:dyDescent="0.25">
      <c r="AD105" s="138">
        <f>'Cow Record'!C99</f>
        <v>0</v>
      </c>
      <c r="AE105" s="139">
        <f t="shared" ca="1" si="2"/>
        <v>120</v>
      </c>
    </row>
    <row r="106" spans="30:31" x14ac:dyDescent="0.25">
      <c r="AD106" s="138">
        <f>'Cow Record'!C100</f>
        <v>0</v>
      </c>
      <c r="AE106" s="139">
        <f t="shared" ca="1" si="2"/>
        <v>120</v>
      </c>
    </row>
    <row r="107" spans="30:31" x14ac:dyDescent="0.25">
      <c r="AD107" s="138">
        <f>'Cow Record'!C101</f>
        <v>0</v>
      </c>
      <c r="AE107" s="139">
        <f t="shared" ca="1" si="2"/>
        <v>120</v>
      </c>
    </row>
    <row r="108" spans="30:31" x14ac:dyDescent="0.25">
      <c r="AD108" s="138">
        <f>'Cow Record'!C102</f>
        <v>0</v>
      </c>
      <c r="AE108" s="139">
        <f t="shared" ca="1" si="2"/>
        <v>120</v>
      </c>
    </row>
    <row r="109" spans="30:31" x14ac:dyDescent="0.25">
      <c r="AD109" s="138">
        <f>'Cow Record'!C103</f>
        <v>0</v>
      </c>
      <c r="AE109" s="139">
        <f t="shared" ca="1" si="2"/>
        <v>120</v>
      </c>
    </row>
    <row r="110" spans="30:31" x14ac:dyDescent="0.25">
      <c r="AD110" s="138">
        <f>'Cow Record'!C104</f>
        <v>0</v>
      </c>
      <c r="AE110" s="139">
        <f t="shared" ca="1" si="2"/>
        <v>120</v>
      </c>
    </row>
    <row r="111" spans="30:31" x14ac:dyDescent="0.25">
      <c r="AD111" s="138">
        <f>'Cow Record'!C105</f>
        <v>0</v>
      </c>
      <c r="AE111" s="139">
        <f t="shared" ca="1" si="2"/>
        <v>120</v>
      </c>
    </row>
    <row r="112" spans="30:31" x14ac:dyDescent="0.25">
      <c r="AD112" s="138">
        <f>'Cow Record'!C106</f>
        <v>0</v>
      </c>
      <c r="AE112" s="139">
        <f t="shared" ca="1" si="2"/>
        <v>120</v>
      </c>
    </row>
    <row r="113" spans="30:31" x14ac:dyDescent="0.25">
      <c r="AD113" s="138">
        <f>'Cow Record'!C107</f>
        <v>0</v>
      </c>
      <c r="AE113" s="139">
        <f t="shared" ca="1" si="2"/>
        <v>120</v>
      </c>
    </row>
    <row r="114" spans="30:31" x14ac:dyDescent="0.25">
      <c r="AD114" s="138">
        <f>'Cow Record'!C108</f>
        <v>0</v>
      </c>
      <c r="AE114" s="139">
        <f t="shared" ca="1" si="2"/>
        <v>120</v>
      </c>
    </row>
    <row r="115" spans="30:31" x14ac:dyDescent="0.25">
      <c r="AD115" s="138">
        <f>'Cow Record'!C109</f>
        <v>0</v>
      </c>
      <c r="AE115" s="139">
        <f t="shared" ca="1" si="2"/>
        <v>120</v>
      </c>
    </row>
    <row r="116" spans="30:31" x14ac:dyDescent="0.25">
      <c r="AD116" s="138">
        <f>'Cow Record'!C110</f>
        <v>0</v>
      </c>
      <c r="AE116" s="139">
        <f t="shared" ca="1" si="2"/>
        <v>120</v>
      </c>
    </row>
    <row r="117" spans="30:31" x14ac:dyDescent="0.25">
      <c r="AD117" s="138">
        <f>'Cow Record'!C111</f>
        <v>0</v>
      </c>
      <c r="AE117" s="139">
        <f t="shared" ca="1" si="2"/>
        <v>120</v>
      </c>
    </row>
    <row r="118" spans="30:31" x14ac:dyDescent="0.25">
      <c r="AD118" s="138">
        <f>'Cow Record'!C112</f>
        <v>0</v>
      </c>
      <c r="AE118" s="139">
        <f t="shared" ca="1" si="2"/>
        <v>120</v>
      </c>
    </row>
    <row r="119" spans="30:31" x14ac:dyDescent="0.25">
      <c r="AD119" s="138">
        <f>'Cow Record'!C113</f>
        <v>0</v>
      </c>
      <c r="AE119" s="139">
        <f t="shared" ca="1" si="2"/>
        <v>120</v>
      </c>
    </row>
    <row r="120" spans="30:31" x14ac:dyDescent="0.25">
      <c r="AD120" s="138">
        <f>'Cow Record'!C114</f>
        <v>0</v>
      </c>
      <c r="AE120" s="139">
        <f t="shared" ca="1" si="2"/>
        <v>120</v>
      </c>
    </row>
    <row r="121" spans="30:31" x14ac:dyDescent="0.25">
      <c r="AD121" s="138">
        <f>'Cow Record'!C115</f>
        <v>0</v>
      </c>
      <c r="AE121" s="139">
        <f t="shared" ca="1" si="2"/>
        <v>120</v>
      </c>
    </row>
    <row r="122" spans="30:31" x14ac:dyDescent="0.25">
      <c r="AD122" s="138">
        <f>'Cow Record'!C116</f>
        <v>0</v>
      </c>
      <c r="AE122" s="139">
        <f t="shared" ca="1" si="2"/>
        <v>120</v>
      </c>
    </row>
    <row r="123" spans="30:31" x14ac:dyDescent="0.25">
      <c r="AD123" s="138">
        <f>'Cow Record'!C117</f>
        <v>0</v>
      </c>
      <c r="AE123" s="139">
        <f t="shared" ca="1" si="2"/>
        <v>120</v>
      </c>
    </row>
    <row r="124" spans="30:31" x14ac:dyDescent="0.25">
      <c r="AD124" s="138">
        <f>'Cow Record'!C118</f>
        <v>0</v>
      </c>
      <c r="AE124" s="139">
        <f t="shared" ca="1" si="2"/>
        <v>120</v>
      </c>
    </row>
    <row r="125" spans="30:31" x14ac:dyDescent="0.25">
      <c r="AD125" s="138">
        <f>'Cow Record'!C119</f>
        <v>0</v>
      </c>
      <c r="AE125" s="139">
        <f t="shared" ca="1" si="2"/>
        <v>120</v>
      </c>
    </row>
    <row r="126" spans="30:31" x14ac:dyDescent="0.25">
      <c r="AD126" s="138">
        <f>'Cow Record'!C120</f>
        <v>0</v>
      </c>
      <c r="AE126" s="139">
        <f t="shared" ca="1" si="2"/>
        <v>120</v>
      </c>
    </row>
    <row r="127" spans="30:31" x14ac:dyDescent="0.25">
      <c r="AD127" s="138">
        <f>'Cow Record'!C121</f>
        <v>0</v>
      </c>
      <c r="AE127" s="139">
        <f t="shared" ca="1" si="2"/>
        <v>120</v>
      </c>
    </row>
    <row r="128" spans="30:31" x14ac:dyDescent="0.25">
      <c r="AD128" s="138">
        <f>'Cow Record'!C122</f>
        <v>0</v>
      </c>
      <c r="AE128" s="139">
        <f t="shared" ca="1" si="2"/>
        <v>120</v>
      </c>
    </row>
    <row r="129" spans="30:31" x14ac:dyDescent="0.25">
      <c r="AD129" s="138">
        <f>'Cow Record'!C123</f>
        <v>0</v>
      </c>
      <c r="AE129" s="139">
        <f t="shared" ca="1" si="2"/>
        <v>120</v>
      </c>
    </row>
    <row r="130" spans="30:31" x14ac:dyDescent="0.25">
      <c r="AD130" s="138">
        <f>'Cow Record'!C124</f>
        <v>0</v>
      </c>
      <c r="AE130" s="139">
        <f t="shared" ca="1" si="2"/>
        <v>120</v>
      </c>
    </row>
    <row r="131" spans="30:31" x14ac:dyDescent="0.25">
      <c r="AD131" s="138">
        <f>'Cow Record'!C125</f>
        <v>0</v>
      </c>
      <c r="AE131" s="139">
        <f t="shared" ca="1" si="2"/>
        <v>120</v>
      </c>
    </row>
    <row r="132" spans="30:31" x14ac:dyDescent="0.25">
      <c r="AD132" s="138">
        <f>'Cow Record'!C126</f>
        <v>0</v>
      </c>
      <c r="AE132" s="139">
        <f t="shared" ca="1" si="2"/>
        <v>120</v>
      </c>
    </row>
    <row r="133" spans="30:31" x14ac:dyDescent="0.25">
      <c r="AD133" s="138">
        <f>'Cow Record'!C127</f>
        <v>0</v>
      </c>
      <c r="AE133" s="139">
        <f t="shared" ca="1" si="2"/>
        <v>120</v>
      </c>
    </row>
    <row r="134" spans="30:31" x14ac:dyDescent="0.25">
      <c r="AD134" s="138">
        <f>'Cow Record'!C128</f>
        <v>0</v>
      </c>
      <c r="AE134" s="139">
        <f t="shared" ca="1" si="2"/>
        <v>120</v>
      </c>
    </row>
    <row r="135" spans="30:31" x14ac:dyDescent="0.25">
      <c r="AD135" s="138">
        <f>'Cow Record'!C129</f>
        <v>0</v>
      </c>
      <c r="AE135" s="139">
        <f t="shared" ca="1" si="2"/>
        <v>120</v>
      </c>
    </row>
    <row r="136" spans="30:31" x14ac:dyDescent="0.25">
      <c r="AD136" s="138">
        <f>'Cow Record'!C130</f>
        <v>0</v>
      </c>
      <c r="AE136" s="139">
        <f t="shared" ca="1" si="2"/>
        <v>120</v>
      </c>
    </row>
    <row r="137" spans="30:31" x14ac:dyDescent="0.25">
      <c r="AD137" s="138">
        <f>'Cow Record'!C131</f>
        <v>0</v>
      </c>
      <c r="AE137" s="139">
        <f t="shared" ca="1" si="2"/>
        <v>120</v>
      </c>
    </row>
    <row r="138" spans="30:31" x14ac:dyDescent="0.25">
      <c r="AD138" s="138">
        <f>'Cow Record'!C132</f>
        <v>0</v>
      </c>
      <c r="AE138" s="139">
        <f t="shared" ca="1" si="2"/>
        <v>120</v>
      </c>
    </row>
    <row r="139" spans="30:31" x14ac:dyDescent="0.25">
      <c r="AD139" s="138">
        <f>'Cow Record'!C133</f>
        <v>0</v>
      </c>
      <c r="AE139" s="139">
        <f t="shared" ca="1" si="2"/>
        <v>120</v>
      </c>
    </row>
    <row r="140" spans="30:31" x14ac:dyDescent="0.25">
      <c r="AD140" s="138">
        <f>'Cow Record'!C134</f>
        <v>0</v>
      </c>
      <c r="AE140" s="139">
        <f t="shared" ca="1" si="2"/>
        <v>120</v>
      </c>
    </row>
    <row r="141" spans="30:31" x14ac:dyDescent="0.25">
      <c r="AD141" s="138">
        <f>'Cow Record'!C135</f>
        <v>0</v>
      </c>
      <c r="AE141" s="139">
        <f t="shared" ref="AE141:AE204" ca="1" si="3">DATEDIF(AD141,$AE$8,"Y")</f>
        <v>120</v>
      </c>
    </row>
    <row r="142" spans="30:31" x14ac:dyDescent="0.25">
      <c r="AD142" s="138">
        <f>'Cow Record'!C136</f>
        <v>0</v>
      </c>
      <c r="AE142" s="139">
        <f t="shared" ca="1" si="3"/>
        <v>120</v>
      </c>
    </row>
    <row r="143" spans="30:31" x14ac:dyDescent="0.25">
      <c r="AD143" s="138">
        <f>'Cow Record'!C137</f>
        <v>0</v>
      </c>
      <c r="AE143" s="139">
        <f t="shared" ca="1" si="3"/>
        <v>120</v>
      </c>
    </row>
    <row r="144" spans="30:31" x14ac:dyDescent="0.25">
      <c r="AD144" s="138">
        <f>'Cow Record'!C138</f>
        <v>0</v>
      </c>
      <c r="AE144" s="139">
        <f t="shared" ca="1" si="3"/>
        <v>120</v>
      </c>
    </row>
    <row r="145" spans="30:31" x14ac:dyDescent="0.25">
      <c r="AD145" s="138">
        <f>'Cow Record'!C139</f>
        <v>0</v>
      </c>
      <c r="AE145" s="139">
        <f t="shared" ca="1" si="3"/>
        <v>120</v>
      </c>
    </row>
    <row r="146" spans="30:31" x14ac:dyDescent="0.25">
      <c r="AD146" s="138">
        <f>'Cow Record'!C140</f>
        <v>0</v>
      </c>
      <c r="AE146" s="139">
        <f t="shared" ca="1" si="3"/>
        <v>120</v>
      </c>
    </row>
    <row r="147" spans="30:31" x14ac:dyDescent="0.25">
      <c r="AD147" s="138">
        <f>'Cow Record'!C141</f>
        <v>0</v>
      </c>
      <c r="AE147" s="139">
        <f t="shared" ca="1" si="3"/>
        <v>120</v>
      </c>
    </row>
    <row r="148" spans="30:31" x14ac:dyDescent="0.25">
      <c r="AD148" s="138">
        <f>'Cow Record'!C142</f>
        <v>0</v>
      </c>
      <c r="AE148" s="139">
        <f t="shared" ca="1" si="3"/>
        <v>120</v>
      </c>
    </row>
    <row r="149" spans="30:31" x14ac:dyDescent="0.25">
      <c r="AD149" s="138">
        <f>'Cow Record'!C143</f>
        <v>0</v>
      </c>
      <c r="AE149" s="139">
        <f t="shared" ca="1" si="3"/>
        <v>120</v>
      </c>
    </row>
    <row r="150" spans="30:31" x14ac:dyDescent="0.25">
      <c r="AD150" s="138">
        <f>'Cow Record'!C144</f>
        <v>0</v>
      </c>
      <c r="AE150" s="139">
        <f t="shared" ca="1" si="3"/>
        <v>120</v>
      </c>
    </row>
    <row r="151" spans="30:31" x14ac:dyDescent="0.25">
      <c r="AD151" s="138">
        <f>'Cow Record'!C145</f>
        <v>0</v>
      </c>
      <c r="AE151" s="139">
        <f t="shared" ca="1" si="3"/>
        <v>120</v>
      </c>
    </row>
    <row r="152" spans="30:31" x14ac:dyDescent="0.25">
      <c r="AD152" s="138">
        <f>'Cow Record'!C146</f>
        <v>0</v>
      </c>
      <c r="AE152" s="139">
        <f t="shared" ca="1" si="3"/>
        <v>120</v>
      </c>
    </row>
    <row r="153" spans="30:31" x14ac:dyDescent="0.25">
      <c r="AD153" s="138">
        <f>'Cow Record'!C147</f>
        <v>0</v>
      </c>
      <c r="AE153" s="139">
        <f t="shared" ca="1" si="3"/>
        <v>120</v>
      </c>
    </row>
    <row r="154" spans="30:31" x14ac:dyDescent="0.25">
      <c r="AD154" s="138">
        <f>'Cow Record'!C148</f>
        <v>0</v>
      </c>
      <c r="AE154" s="139">
        <f t="shared" ca="1" si="3"/>
        <v>120</v>
      </c>
    </row>
    <row r="155" spans="30:31" x14ac:dyDescent="0.25">
      <c r="AD155" s="138">
        <f>'Cow Record'!C149</f>
        <v>0</v>
      </c>
      <c r="AE155" s="139">
        <f t="shared" ca="1" si="3"/>
        <v>120</v>
      </c>
    </row>
    <row r="156" spans="30:31" x14ac:dyDescent="0.25">
      <c r="AD156" s="138">
        <f>'Cow Record'!C150</f>
        <v>0</v>
      </c>
      <c r="AE156" s="139">
        <f t="shared" ca="1" si="3"/>
        <v>120</v>
      </c>
    </row>
    <row r="157" spans="30:31" x14ac:dyDescent="0.25">
      <c r="AD157" s="138">
        <f>'Cow Record'!C151</f>
        <v>0</v>
      </c>
      <c r="AE157" s="139">
        <f t="shared" ca="1" si="3"/>
        <v>120</v>
      </c>
    </row>
    <row r="158" spans="30:31" x14ac:dyDescent="0.25">
      <c r="AD158" s="138">
        <f>'Cow Record'!C152</f>
        <v>0</v>
      </c>
      <c r="AE158" s="139">
        <f t="shared" ca="1" si="3"/>
        <v>120</v>
      </c>
    </row>
    <row r="159" spans="30:31" x14ac:dyDescent="0.25">
      <c r="AD159" s="138">
        <f>'Cow Record'!C153</f>
        <v>0</v>
      </c>
      <c r="AE159" s="139">
        <f t="shared" ca="1" si="3"/>
        <v>120</v>
      </c>
    </row>
    <row r="160" spans="30:31" x14ac:dyDescent="0.25">
      <c r="AD160" s="138">
        <f>'Cow Record'!C154</f>
        <v>0</v>
      </c>
      <c r="AE160" s="139">
        <f t="shared" ca="1" si="3"/>
        <v>120</v>
      </c>
    </row>
    <row r="161" spans="30:31" x14ac:dyDescent="0.25">
      <c r="AD161" s="138">
        <f>'Cow Record'!C155</f>
        <v>0</v>
      </c>
      <c r="AE161" s="139">
        <f t="shared" ca="1" si="3"/>
        <v>120</v>
      </c>
    </row>
    <row r="162" spans="30:31" x14ac:dyDescent="0.25">
      <c r="AD162" s="138">
        <f>'Cow Record'!C156</f>
        <v>0</v>
      </c>
      <c r="AE162" s="139">
        <f t="shared" ca="1" si="3"/>
        <v>120</v>
      </c>
    </row>
    <row r="163" spans="30:31" x14ac:dyDescent="0.25">
      <c r="AD163" s="138">
        <f>'Cow Record'!C157</f>
        <v>0</v>
      </c>
      <c r="AE163" s="139">
        <f t="shared" ca="1" si="3"/>
        <v>120</v>
      </c>
    </row>
    <row r="164" spans="30:31" x14ac:dyDescent="0.25">
      <c r="AD164" s="138">
        <f>'Cow Record'!C158</f>
        <v>0</v>
      </c>
      <c r="AE164" s="139">
        <f t="shared" ca="1" si="3"/>
        <v>120</v>
      </c>
    </row>
    <row r="165" spans="30:31" x14ac:dyDescent="0.25">
      <c r="AD165" s="138">
        <f>'Cow Record'!C159</f>
        <v>0</v>
      </c>
      <c r="AE165" s="139">
        <f t="shared" ca="1" si="3"/>
        <v>120</v>
      </c>
    </row>
    <row r="166" spans="30:31" x14ac:dyDescent="0.25">
      <c r="AD166" s="138">
        <f>'Cow Record'!C160</f>
        <v>0</v>
      </c>
      <c r="AE166" s="139">
        <f t="shared" ca="1" si="3"/>
        <v>120</v>
      </c>
    </row>
    <row r="167" spans="30:31" x14ac:dyDescent="0.25">
      <c r="AD167" s="138">
        <f>'Cow Record'!C161</f>
        <v>0</v>
      </c>
      <c r="AE167" s="139">
        <f t="shared" ca="1" si="3"/>
        <v>120</v>
      </c>
    </row>
    <row r="168" spans="30:31" x14ac:dyDescent="0.25">
      <c r="AD168" s="138">
        <f>'Cow Record'!C162</f>
        <v>0</v>
      </c>
      <c r="AE168" s="139">
        <f t="shared" ca="1" si="3"/>
        <v>120</v>
      </c>
    </row>
    <row r="169" spans="30:31" x14ac:dyDescent="0.25">
      <c r="AD169" s="138">
        <f>'Cow Record'!C163</f>
        <v>0</v>
      </c>
      <c r="AE169" s="139">
        <f t="shared" ca="1" si="3"/>
        <v>120</v>
      </c>
    </row>
    <row r="170" spans="30:31" x14ac:dyDescent="0.25">
      <c r="AD170" s="138">
        <f>'Cow Record'!C164</f>
        <v>0</v>
      </c>
      <c r="AE170" s="139">
        <f t="shared" ca="1" si="3"/>
        <v>120</v>
      </c>
    </row>
    <row r="171" spans="30:31" x14ac:dyDescent="0.25">
      <c r="AD171" s="138">
        <f>'Cow Record'!C165</f>
        <v>0</v>
      </c>
      <c r="AE171" s="139">
        <f t="shared" ca="1" si="3"/>
        <v>120</v>
      </c>
    </row>
    <row r="172" spans="30:31" x14ac:dyDescent="0.25">
      <c r="AD172" s="138">
        <f>'Cow Record'!C166</f>
        <v>0</v>
      </c>
      <c r="AE172" s="139">
        <f t="shared" ca="1" si="3"/>
        <v>120</v>
      </c>
    </row>
    <row r="173" spans="30:31" x14ac:dyDescent="0.25">
      <c r="AD173" s="138">
        <f>'Cow Record'!C167</f>
        <v>0</v>
      </c>
      <c r="AE173" s="139">
        <f t="shared" ca="1" si="3"/>
        <v>120</v>
      </c>
    </row>
    <row r="174" spans="30:31" x14ac:dyDescent="0.25">
      <c r="AD174" s="138">
        <f>'Cow Record'!C168</f>
        <v>0</v>
      </c>
      <c r="AE174" s="139">
        <f t="shared" ca="1" si="3"/>
        <v>120</v>
      </c>
    </row>
    <row r="175" spans="30:31" x14ac:dyDescent="0.25">
      <c r="AD175" s="138">
        <f>'Cow Record'!C169</f>
        <v>0</v>
      </c>
      <c r="AE175" s="139">
        <f t="shared" ca="1" si="3"/>
        <v>120</v>
      </c>
    </row>
    <row r="176" spans="30:31" x14ac:dyDescent="0.25">
      <c r="AD176" s="138">
        <f>'Cow Record'!C170</f>
        <v>0</v>
      </c>
      <c r="AE176" s="139">
        <f t="shared" ca="1" si="3"/>
        <v>120</v>
      </c>
    </row>
    <row r="177" spans="30:31" x14ac:dyDescent="0.25">
      <c r="AD177" s="138">
        <f>'Cow Record'!C171</f>
        <v>0</v>
      </c>
      <c r="AE177" s="139">
        <f t="shared" ca="1" si="3"/>
        <v>120</v>
      </c>
    </row>
    <row r="178" spans="30:31" x14ac:dyDescent="0.25">
      <c r="AD178" s="138">
        <f>'Cow Record'!C172</f>
        <v>0</v>
      </c>
      <c r="AE178" s="139">
        <f t="shared" ca="1" si="3"/>
        <v>120</v>
      </c>
    </row>
    <row r="179" spans="30:31" x14ac:dyDescent="0.25">
      <c r="AD179" s="138">
        <f>'Cow Record'!C173</f>
        <v>0</v>
      </c>
      <c r="AE179" s="139">
        <f t="shared" ca="1" si="3"/>
        <v>120</v>
      </c>
    </row>
    <row r="180" spans="30:31" x14ac:dyDescent="0.25">
      <c r="AD180" s="138">
        <f>'Cow Record'!C174</f>
        <v>0</v>
      </c>
      <c r="AE180" s="139">
        <f t="shared" ca="1" si="3"/>
        <v>120</v>
      </c>
    </row>
    <row r="181" spans="30:31" x14ac:dyDescent="0.25">
      <c r="AD181" s="138">
        <f>'Cow Record'!C175</f>
        <v>0</v>
      </c>
      <c r="AE181" s="139">
        <f t="shared" ca="1" si="3"/>
        <v>120</v>
      </c>
    </row>
    <row r="182" spans="30:31" x14ac:dyDescent="0.25">
      <c r="AD182" s="138">
        <f>'Cow Record'!C176</f>
        <v>0</v>
      </c>
      <c r="AE182" s="139">
        <f t="shared" ca="1" si="3"/>
        <v>120</v>
      </c>
    </row>
    <row r="183" spans="30:31" x14ac:dyDescent="0.25">
      <c r="AD183" s="138">
        <f>'Cow Record'!C177</f>
        <v>0</v>
      </c>
      <c r="AE183" s="139">
        <f t="shared" ca="1" si="3"/>
        <v>120</v>
      </c>
    </row>
    <row r="184" spans="30:31" x14ac:dyDescent="0.25">
      <c r="AD184" s="138">
        <f>'Cow Record'!C178</f>
        <v>0</v>
      </c>
      <c r="AE184" s="139">
        <f t="shared" ca="1" si="3"/>
        <v>120</v>
      </c>
    </row>
    <row r="185" spans="30:31" x14ac:dyDescent="0.25">
      <c r="AD185" s="138">
        <f>'Cow Record'!C179</f>
        <v>0</v>
      </c>
      <c r="AE185" s="139">
        <f t="shared" ca="1" si="3"/>
        <v>120</v>
      </c>
    </row>
    <row r="186" spans="30:31" x14ac:dyDescent="0.25">
      <c r="AD186" s="138">
        <f>'Cow Record'!C180</f>
        <v>0</v>
      </c>
      <c r="AE186" s="139">
        <f t="shared" ca="1" si="3"/>
        <v>120</v>
      </c>
    </row>
    <row r="187" spans="30:31" x14ac:dyDescent="0.25">
      <c r="AD187" s="138">
        <f>'Cow Record'!C181</f>
        <v>0</v>
      </c>
      <c r="AE187" s="139">
        <f t="shared" ca="1" si="3"/>
        <v>120</v>
      </c>
    </row>
    <row r="188" spans="30:31" x14ac:dyDescent="0.25">
      <c r="AD188" s="138">
        <f>'Cow Record'!C182</f>
        <v>0</v>
      </c>
      <c r="AE188" s="139">
        <f t="shared" ca="1" si="3"/>
        <v>120</v>
      </c>
    </row>
    <row r="189" spans="30:31" x14ac:dyDescent="0.25">
      <c r="AD189" s="138">
        <f>'Cow Record'!C183</f>
        <v>0</v>
      </c>
      <c r="AE189" s="139">
        <f t="shared" ca="1" si="3"/>
        <v>120</v>
      </c>
    </row>
    <row r="190" spans="30:31" x14ac:dyDescent="0.25">
      <c r="AD190" s="138">
        <f>'Cow Record'!C184</f>
        <v>0</v>
      </c>
      <c r="AE190" s="139">
        <f t="shared" ca="1" si="3"/>
        <v>120</v>
      </c>
    </row>
    <row r="191" spans="30:31" x14ac:dyDescent="0.25">
      <c r="AD191" s="138">
        <f>'Cow Record'!C185</f>
        <v>0</v>
      </c>
      <c r="AE191" s="139">
        <f t="shared" ca="1" si="3"/>
        <v>120</v>
      </c>
    </row>
    <row r="192" spans="30:31" x14ac:dyDescent="0.25">
      <c r="AD192" s="138">
        <f>'Cow Record'!C186</f>
        <v>0</v>
      </c>
      <c r="AE192" s="139">
        <f t="shared" ca="1" si="3"/>
        <v>120</v>
      </c>
    </row>
    <row r="193" spans="30:31" x14ac:dyDescent="0.25">
      <c r="AD193" s="138">
        <f>'Cow Record'!C187</f>
        <v>0</v>
      </c>
      <c r="AE193" s="139">
        <f t="shared" ca="1" si="3"/>
        <v>120</v>
      </c>
    </row>
    <row r="194" spans="30:31" x14ac:dyDescent="0.25">
      <c r="AD194" s="138">
        <f>'Cow Record'!C188</f>
        <v>0</v>
      </c>
      <c r="AE194" s="139">
        <f t="shared" ca="1" si="3"/>
        <v>120</v>
      </c>
    </row>
    <row r="195" spans="30:31" x14ac:dyDescent="0.25">
      <c r="AD195" s="138">
        <f>'Cow Record'!C189</f>
        <v>0</v>
      </c>
      <c r="AE195" s="139">
        <f t="shared" ca="1" si="3"/>
        <v>120</v>
      </c>
    </row>
    <row r="196" spans="30:31" x14ac:dyDescent="0.25">
      <c r="AD196" s="138">
        <f>'Cow Record'!C190</f>
        <v>0</v>
      </c>
      <c r="AE196" s="139">
        <f t="shared" ca="1" si="3"/>
        <v>120</v>
      </c>
    </row>
    <row r="197" spans="30:31" x14ac:dyDescent="0.25">
      <c r="AD197" s="138">
        <f>'Cow Record'!C191</f>
        <v>0</v>
      </c>
      <c r="AE197" s="139">
        <f t="shared" ca="1" si="3"/>
        <v>120</v>
      </c>
    </row>
    <row r="198" spans="30:31" x14ac:dyDescent="0.25">
      <c r="AD198" s="138">
        <f>'Cow Record'!C192</f>
        <v>0</v>
      </c>
      <c r="AE198" s="139">
        <f t="shared" ca="1" si="3"/>
        <v>120</v>
      </c>
    </row>
    <row r="199" spans="30:31" x14ac:dyDescent="0.25">
      <c r="AD199" s="138">
        <f>'Cow Record'!C193</f>
        <v>0</v>
      </c>
      <c r="AE199" s="139">
        <f t="shared" ca="1" si="3"/>
        <v>120</v>
      </c>
    </row>
    <row r="200" spans="30:31" x14ac:dyDescent="0.25">
      <c r="AD200" s="138">
        <f>'Cow Record'!C194</f>
        <v>0</v>
      </c>
      <c r="AE200" s="139">
        <f t="shared" ca="1" si="3"/>
        <v>120</v>
      </c>
    </row>
    <row r="201" spans="30:31" x14ac:dyDescent="0.25">
      <c r="AD201" s="138">
        <f>'Cow Record'!C195</f>
        <v>0</v>
      </c>
      <c r="AE201" s="139">
        <f t="shared" ca="1" si="3"/>
        <v>120</v>
      </c>
    </row>
    <row r="202" spans="30:31" x14ac:dyDescent="0.25">
      <c r="AD202" s="138">
        <f>'Cow Record'!C196</f>
        <v>0</v>
      </c>
      <c r="AE202" s="139">
        <f t="shared" ca="1" si="3"/>
        <v>120</v>
      </c>
    </row>
    <row r="203" spans="30:31" x14ac:dyDescent="0.25">
      <c r="AD203" s="138">
        <f>'Cow Record'!C197</f>
        <v>0</v>
      </c>
      <c r="AE203" s="139">
        <f t="shared" ca="1" si="3"/>
        <v>120</v>
      </c>
    </row>
    <row r="204" spans="30:31" x14ac:dyDescent="0.25">
      <c r="AD204" s="138">
        <f>'Cow Record'!C198</f>
        <v>0</v>
      </c>
      <c r="AE204" s="139">
        <f t="shared" ca="1" si="3"/>
        <v>120</v>
      </c>
    </row>
    <row r="205" spans="30:31" x14ac:dyDescent="0.25">
      <c r="AD205" s="138">
        <f>'Cow Record'!C199</f>
        <v>0</v>
      </c>
      <c r="AE205" s="139">
        <f t="shared" ref="AE205:AE206" ca="1" si="4">DATEDIF(AD205,$AE$8,"Y")</f>
        <v>120</v>
      </c>
    </row>
    <row r="206" spans="30:31" x14ac:dyDescent="0.25">
      <c r="AD206" s="138">
        <f>'Cow Record'!C200</f>
        <v>0</v>
      </c>
      <c r="AE206" s="139">
        <f t="shared" ca="1" si="4"/>
        <v>120</v>
      </c>
    </row>
  </sheetData>
  <sheetProtection algorithmName="SHA-512" hashValue="Uuhwvd/S/UBo2+FHRGwJDuIkAEK2EpsabC6VlyF9g4qUQdxlov/t4E9ovoBbHeg8YpTG8ZiqTpdAk1aKebFysA==" saltValue="TVNcHB/dhEtMfdPl+uEXZA==" spinCount="100000" sheet="1" objects="1" scenarios="1"/>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46AB7-DD80-4C07-AD82-B2D09C26F1F4}">
  <dimension ref="B1:AB204"/>
  <sheetViews>
    <sheetView showGridLines="0" workbookViewId="0">
      <selection activeCell="Z29" sqref="Z29"/>
    </sheetView>
  </sheetViews>
  <sheetFormatPr defaultRowHeight="13.8" x14ac:dyDescent="0.25"/>
  <cols>
    <col min="1" max="1" width="4.5" customWidth="1"/>
    <col min="2" max="2" width="10.19921875" customWidth="1"/>
    <col min="27" max="27" width="13.19921875" customWidth="1"/>
  </cols>
  <sheetData>
    <row r="1" spans="2:28" ht="18" x14ac:dyDescent="0.35">
      <c r="B1" s="140" t="s">
        <v>316</v>
      </c>
      <c r="C1" s="234"/>
      <c r="D1" s="234"/>
      <c r="E1" s="79"/>
      <c r="F1" s="79" t="s">
        <v>317</v>
      </c>
    </row>
    <row r="2" spans="2:28" ht="15.6" x14ac:dyDescent="0.3">
      <c r="B2" s="79"/>
      <c r="C2" s="79"/>
      <c r="D2" s="79"/>
      <c r="E2" s="79"/>
      <c r="Y2" s="141" t="str">
        <f>'Cow Record'!W4</f>
        <v>Age 1st Calving</v>
      </c>
    </row>
    <row r="3" spans="2:28" ht="15.6" x14ac:dyDescent="0.3">
      <c r="B3" s="79"/>
      <c r="C3" s="142" t="str">
        <f>'Cow Record'!AH16</f>
        <v>Max</v>
      </c>
      <c r="D3" s="142" t="str">
        <f>'Cow Record'!AI16</f>
        <v>Min</v>
      </c>
      <c r="E3" s="142" t="str">
        <f>'Cow Record'!AJ16</f>
        <v>Avg</v>
      </c>
    </row>
    <row r="4" spans="2:28" ht="14.25" customHeight="1" x14ac:dyDescent="0.25">
      <c r="B4" s="322" t="str">
        <f>'Cow Record'!AG17</f>
        <v>Age at 1st Calving</v>
      </c>
      <c r="C4" s="324">
        <f>'Cow Record'!AH17</f>
        <v>28</v>
      </c>
      <c r="D4" s="324">
        <f>'Cow Record'!AI17</f>
        <v>23</v>
      </c>
      <c r="E4" s="324">
        <f>'Cow Record'!AJ17</f>
        <v>25</v>
      </c>
      <c r="Y4" t="str">
        <f>'Cow Record'!W6</f>
        <v/>
      </c>
    </row>
    <row r="5" spans="2:28" ht="18.600000000000001" customHeight="1" x14ac:dyDescent="0.25">
      <c r="B5" s="323">
        <f>'Cow Record'!AG18</f>
        <v>0</v>
      </c>
      <c r="C5" s="325">
        <f>'Cow Record'!AH18</f>
        <v>0</v>
      </c>
      <c r="D5" s="325">
        <f>'Cow Record'!AI18</f>
        <v>0</v>
      </c>
      <c r="E5" s="325">
        <f>'Cow Record'!AJ18</f>
        <v>0</v>
      </c>
      <c r="Y5">
        <f>'Cow Record'!W7</f>
        <v>24</v>
      </c>
      <c r="AA5" t="s">
        <v>269</v>
      </c>
      <c r="AB5" t="s">
        <v>313</v>
      </c>
    </row>
    <row r="6" spans="2:28" x14ac:dyDescent="0.25">
      <c r="Y6">
        <f>'Cow Record'!W8</f>
        <v>28</v>
      </c>
      <c r="AA6">
        <v>19</v>
      </c>
      <c r="AB6">
        <f>COUNTIFS($Y$4:$Y$204,AA6)</f>
        <v>0</v>
      </c>
    </row>
    <row r="7" spans="2:28" x14ac:dyDescent="0.25">
      <c r="Y7">
        <f>'Cow Record'!W9</f>
        <v>23</v>
      </c>
      <c r="AA7">
        <v>20</v>
      </c>
      <c r="AB7">
        <f t="shared" ref="AB7:AB23" si="0">COUNTIFS($Y$4:$Y$204,AA7)</f>
        <v>0</v>
      </c>
    </row>
    <row r="8" spans="2:28" x14ac:dyDescent="0.25">
      <c r="Y8">
        <f>'Cow Record'!W10</f>
        <v>25</v>
      </c>
      <c r="AA8">
        <v>21</v>
      </c>
      <c r="AB8">
        <f t="shared" si="0"/>
        <v>0</v>
      </c>
    </row>
    <row r="9" spans="2:28" x14ac:dyDescent="0.25">
      <c r="Y9" t="str">
        <f>'Cow Record'!W11</f>
        <v/>
      </c>
      <c r="AA9">
        <v>22</v>
      </c>
      <c r="AB9">
        <f t="shared" si="0"/>
        <v>0</v>
      </c>
    </row>
    <row r="10" spans="2:28" x14ac:dyDescent="0.25">
      <c r="Y10" t="str">
        <f>'Cow Record'!W12</f>
        <v/>
      </c>
      <c r="AA10">
        <v>23</v>
      </c>
      <c r="AB10">
        <f t="shared" si="0"/>
        <v>1</v>
      </c>
    </row>
    <row r="11" spans="2:28" x14ac:dyDescent="0.25">
      <c r="Y11" t="str">
        <f>'Cow Record'!W13</f>
        <v/>
      </c>
      <c r="AA11">
        <v>24</v>
      </c>
      <c r="AB11">
        <f t="shared" si="0"/>
        <v>1</v>
      </c>
    </row>
    <row r="12" spans="2:28" x14ac:dyDescent="0.25">
      <c r="Y12" t="str">
        <f>'Cow Record'!W14</f>
        <v/>
      </c>
      <c r="AA12">
        <v>25</v>
      </c>
      <c r="AB12">
        <f t="shared" si="0"/>
        <v>1</v>
      </c>
    </row>
    <row r="13" spans="2:28" x14ac:dyDescent="0.25">
      <c r="Y13" t="str">
        <f>'Cow Record'!W15</f>
        <v/>
      </c>
      <c r="AA13">
        <v>26</v>
      </c>
      <c r="AB13">
        <f t="shared" si="0"/>
        <v>0</v>
      </c>
    </row>
    <row r="14" spans="2:28" x14ac:dyDescent="0.25">
      <c r="Y14" t="str">
        <f>'Cow Record'!W16</f>
        <v/>
      </c>
      <c r="AA14">
        <v>27</v>
      </c>
      <c r="AB14">
        <f t="shared" si="0"/>
        <v>0</v>
      </c>
    </row>
    <row r="15" spans="2:28" x14ac:dyDescent="0.25">
      <c r="Y15" t="str">
        <f>'Cow Record'!W17</f>
        <v/>
      </c>
      <c r="AA15">
        <v>28</v>
      </c>
      <c r="AB15">
        <f t="shared" si="0"/>
        <v>1</v>
      </c>
    </row>
    <row r="16" spans="2:28" x14ac:dyDescent="0.25">
      <c r="Y16" t="str">
        <f>'Cow Record'!W18</f>
        <v/>
      </c>
      <c r="AA16">
        <v>29</v>
      </c>
      <c r="AB16">
        <f t="shared" si="0"/>
        <v>0</v>
      </c>
    </row>
    <row r="17" spans="25:28" x14ac:dyDescent="0.25">
      <c r="Y17" t="str">
        <f>'Cow Record'!W19</f>
        <v/>
      </c>
      <c r="AA17">
        <v>30</v>
      </c>
      <c r="AB17">
        <f t="shared" si="0"/>
        <v>0</v>
      </c>
    </row>
    <row r="18" spans="25:28" x14ac:dyDescent="0.25">
      <c r="Y18" t="str">
        <f>'Cow Record'!W20</f>
        <v/>
      </c>
      <c r="AA18">
        <v>31</v>
      </c>
      <c r="AB18">
        <f t="shared" si="0"/>
        <v>0</v>
      </c>
    </row>
    <row r="19" spans="25:28" x14ac:dyDescent="0.25">
      <c r="Y19" t="str">
        <f>'Cow Record'!W21</f>
        <v/>
      </c>
      <c r="AA19">
        <v>32</v>
      </c>
      <c r="AB19">
        <f t="shared" si="0"/>
        <v>0</v>
      </c>
    </row>
    <row r="20" spans="25:28" x14ac:dyDescent="0.25">
      <c r="Y20" t="str">
        <f>'Cow Record'!W22</f>
        <v/>
      </c>
      <c r="AA20">
        <v>33</v>
      </c>
      <c r="AB20">
        <f t="shared" si="0"/>
        <v>0</v>
      </c>
    </row>
    <row r="21" spans="25:28" x14ac:dyDescent="0.25">
      <c r="Y21" t="str">
        <f>'Cow Record'!W23</f>
        <v/>
      </c>
      <c r="AA21">
        <v>34</v>
      </c>
      <c r="AB21">
        <f t="shared" si="0"/>
        <v>0</v>
      </c>
    </row>
    <row r="22" spans="25:28" x14ac:dyDescent="0.25">
      <c r="Y22" t="str">
        <f>'Cow Record'!W24</f>
        <v/>
      </c>
      <c r="AA22">
        <v>35</v>
      </c>
      <c r="AB22">
        <f t="shared" si="0"/>
        <v>0</v>
      </c>
    </row>
    <row r="23" spans="25:28" x14ac:dyDescent="0.25">
      <c r="Y23" t="str">
        <f>'Cow Record'!W25</f>
        <v/>
      </c>
      <c r="AA23">
        <v>36</v>
      </c>
      <c r="AB23">
        <f t="shared" si="0"/>
        <v>0</v>
      </c>
    </row>
    <row r="24" spans="25:28" x14ac:dyDescent="0.25">
      <c r="Y24" t="str">
        <f>'Cow Record'!W26</f>
        <v/>
      </c>
    </row>
    <row r="25" spans="25:28" x14ac:dyDescent="0.25">
      <c r="Y25" t="str">
        <f>'Cow Record'!W27</f>
        <v/>
      </c>
    </row>
    <row r="26" spans="25:28" x14ac:dyDescent="0.25">
      <c r="Y26" t="str">
        <f>'Cow Record'!W28</f>
        <v/>
      </c>
    </row>
    <row r="27" spans="25:28" x14ac:dyDescent="0.25">
      <c r="Y27" t="str">
        <f>'Cow Record'!W29</f>
        <v/>
      </c>
    </row>
    <row r="28" spans="25:28" x14ac:dyDescent="0.25">
      <c r="Y28" t="str">
        <f>'Cow Record'!W30</f>
        <v/>
      </c>
    </row>
    <row r="29" spans="25:28" x14ac:dyDescent="0.25">
      <c r="Y29" t="str">
        <f>'Cow Record'!W31</f>
        <v/>
      </c>
    </row>
    <row r="30" spans="25:28" x14ac:dyDescent="0.25">
      <c r="Y30" t="str">
        <f>'Cow Record'!W32</f>
        <v/>
      </c>
    </row>
    <row r="31" spans="25:28" x14ac:dyDescent="0.25">
      <c r="Y31" t="str">
        <f>'Cow Record'!W33</f>
        <v/>
      </c>
    </row>
    <row r="32" spans="25:28" x14ac:dyDescent="0.25">
      <c r="Y32" t="str">
        <f>'Cow Record'!W34</f>
        <v/>
      </c>
    </row>
    <row r="33" spans="25:25" x14ac:dyDescent="0.25">
      <c r="Y33" t="str">
        <f>'Cow Record'!W35</f>
        <v/>
      </c>
    </row>
    <row r="34" spans="25:25" x14ac:dyDescent="0.25">
      <c r="Y34" t="str">
        <f>'Cow Record'!W36</f>
        <v/>
      </c>
    </row>
    <row r="35" spans="25:25" x14ac:dyDescent="0.25">
      <c r="Y35" t="str">
        <f>'Cow Record'!W37</f>
        <v/>
      </c>
    </row>
    <row r="36" spans="25:25" x14ac:dyDescent="0.25">
      <c r="Y36" t="str">
        <f>'Cow Record'!W38</f>
        <v/>
      </c>
    </row>
    <row r="37" spans="25:25" x14ac:dyDescent="0.25">
      <c r="Y37" t="str">
        <f>'Cow Record'!W39</f>
        <v/>
      </c>
    </row>
    <row r="38" spans="25:25" x14ac:dyDescent="0.25">
      <c r="Y38" t="str">
        <f>'Cow Record'!W40</f>
        <v/>
      </c>
    </row>
    <row r="39" spans="25:25" x14ac:dyDescent="0.25">
      <c r="Y39" t="str">
        <f>'Cow Record'!W41</f>
        <v/>
      </c>
    </row>
    <row r="40" spans="25:25" x14ac:dyDescent="0.25">
      <c r="Y40" t="str">
        <f>'Cow Record'!W42</f>
        <v/>
      </c>
    </row>
    <row r="41" spans="25:25" x14ac:dyDescent="0.25">
      <c r="Y41" t="str">
        <f>'Cow Record'!W43</f>
        <v/>
      </c>
    </row>
    <row r="42" spans="25:25" x14ac:dyDescent="0.25">
      <c r="Y42" t="str">
        <f>'Cow Record'!W44</f>
        <v/>
      </c>
    </row>
    <row r="43" spans="25:25" x14ac:dyDescent="0.25">
      <c r="Y43" t="str">
        <f>'Cow Record'!W45</f>
        <v/>
      </c>
    </row>
    <row r="44" spans="25:25" x14ac:dyDescent="0.25">
      <c r="Y44" t="str">
        <f>'Cow Record'!W46</f>
        <v/>
      </c>
    </row>
    <row r="45" spans="25:25" x14ac:dyDescent="0.25">
      <c r="Y45" t="str">
        <f>'Cow Record'!W47</f>
        <v/>
      </c>
    </row>
    <row r="46" spans="25:25" x14ac:dyDescent="0.25">
      <c r="Y46" t="str">
        <f>'Cow Record'!W48</f>
        <v/>
      </c>
    </row>
    <row r="47" spans="25:25" x14ac:dyDescent="0.25">
      <c r="Y47" t="str">
        <f>'Cow Record'!W49</f>
        <v/>
      </c>
    </row>
    <row r="48" spans="25:25" x14ac:dyDescent="0.25">
      <c r="Y48" t="str">
        <f>'Cow Record'!W50</f>
        <v/>
      </c>
    </row>
    <row r="49" spans="25:25" x14ac:dyDescent="0.25">
      <c r="Y49" t="str">
        <f>'Cow Record'!W51</f>
        <v/>
      </c>
    </row>
    <row r="50" spans="25:25" x14ac:dyDescent="0.25">
      <c r="Y50" t="str">
        <f>'Cow Record'!W52</f>
        <v/>
      </c>
    </row>
    <row r="51" spans="25:25" x14ac:dyDescent="0.25">
      <c r="Y51" t="str">
        <f>'Cow Record'!W53</f>
        <v/>
      </c>
    </row>
    <row r="52" spans="25:25" x14ac:dyDescent="0.25">
      <c r="Y52" t="str">
        <f>'Cow Record'!W54</f>
        <v/>
      </c>
    </row>
    <row r="53" spans="25:25" x14ac:dyDescent="0.25">
      <c r="Y53" t="str">
        <f>'Cow Record'!W55</f>
        <v/>
      </c>
    </row>
    <row r="54" spans="25:25" x14ac:dyDescent="0.25">
      <c r="Y54" t="str">
        <f>'Cow Record'!W56</f>
        <v/>
      </c>
    </row>
    <row r="55" spans="25:25" x14ac:dyDescent="0.25">
      <c r="Y55" t="str">
        <f>'Cow Record'!W57</f>
        <v/>
      </c>
    </row>
    <row r="56" spans="25:25" x14ac:dyDescent="0.25">
      <c r="Y56" t="str">
        <f>'Cow Record'!W58</f>
        <v/>
      </c>
    </row>
    <row r="57" spans="25:25" x14ac:dyDescent="0.25">
      <c r="Y57" t="str">
        <f>'Cow Record'!W59</f>
        <v/>
      </c>
    </row>
    <row r="58" spans="25:25" x14ac:dyDescent="0.25">
      <c r="Y58" t="str">
        <f>'Cow Record'!W60</f>
        <v/>
      </c>
    </row>
    <row r="59" spans="25:25" x14ac:dyDescent="0.25">
      <c r="Y59" t="str">
        <f>'Cow Record'!W61</f>
        <v/>
      </c>
    </row>
    <row r="60" spans="25:25" x14ac:dyDescent="0.25">
      <c r="Y60" t="str">
        <f>'Cow Record'!W62</f>
        <v/>
      </c>
    </row>
    <row r="61" spans="25:25" x14ac:dyDescent="0.25">
      <c r="Y61" t="str">
        <f>'Cow Record'!W63</f>
        <v/>
      </c>
    </row>
    <row r="62" spans="25:25" x14ac:dyDescent="0.25">
      <c r="Y62" t="str">
        <f>'Cow Record'!W64</f>
        <v/>
      </c>
    </row>
    <row r="63" spans="25:25" x14ac:dyDescent="0.25">
      <c r="Y63" t="str">
        <f>'Cow Record'!W65</f>
        <v/>
      </c>
    </row>
    <row r="64" spans="25:25" x14ac:dyDescent="0.25">
      <c r="Y64" t="str">
        <f>'Cow Record'!W66</f>
        <v/>
      </c>
    </row>
    <row r="65" spans="25:25" x14ac:dyDescent="0.25">
      <c r="Y65" t="str">
        <f>'Cow Record'!W67</f>
        <v/>
      </c>
    </row>
    <row r="66" spans="25:25" x14ac:dyDescent="0.25">
      <c r="Y66" t="str">
        <f>'Cow Record'!W68</f>
        <v/>
      </c>
    </row>
    <row r="67" spans="25:25" x14ac:dyDescent="0.25">
      <c r="Y67" t="str">
        <f>'Cow Record'!W69</f>
        <v/>
      </c>
    </row>
    <row r="68" spans="25:25" x14ac:dyDescent="0.25">
      <c r="Y68" t="str">
        <f>'Cow Record'!W70</f>
        <v/>
      </c>
    </row>
    <row r="69" spans="25:25" x14ac:dyDescent="0.25">
      <c r="Y69" t="str">
        <f>'Cow Record'!W71</f>
        <v/>
      </c>
    </row>
    <row r="70" spans="25:25" x14ac:dyDescent="0.25">
      <c r="Y70" t="str">
        <f>'Cow Record'!W72</f>
        <v/>
      </c>
    </row>
    <row r="71" spans="25:25" x14ac:dyDescent="0.25">
      <c r="Y71" t="str">
        <f>'Cow Record'!W73</f>
        <v/>
      </c>
    </row>
    <row r="72" spans="25:25" x14ac:dyDescent="0.25">
      <c r="Y72" t="str">
        <f>'Cow Record'!W74</f>
        <v/>
      </c>
    </row>
    <row r="73" spans="25:25" x14ac:dyDescent="0.25">
      <c r="Y73" t="str">
        <f>'Cow Record'!W75</f>
        <v/>
      </c>
    </row>
    <row r="74" spans="25:25" x14ac:dyDescent="0.25">
      <c r="Y74" t="str">
        <f>'Cow Record'!W76</f>
        <v/>
      </c>
    </row>
    <row r="75" spans="25:25" x14ac:dyDescent="0.25">
      <c r="Y75" t="str">
        <f>'Cow Record'!W77</f>
        <v/>
      </c>
    </row>
    <row r="76" spans="25:25" x14ac:dyDescent="0.25">
      <c r="Y76" t="str">
        <f>'Cow Record'!W78</f>
        <v/>
      </c>
    </row>
    <row r="77" spans="25:25" x14ac:dyDescent="0.25">
      <c r="Y77" t="str">
        <f>'Cow Record'!W79</f>
        <v/>
      </c>
    </row>
    <row r="78" spans="25:25" x14ac:dyDescent="0.25">
      <c r="Y78" t="str">
        <f>'Cow Record'!W80</f>
        <v/>
      </c>
    </row>
    <row r="79" spans="25:25" x14ac:dyDescent="0.25">
      <c r="Y79" t="str">
        <f>'Cow Record'!W81</f>
        <v/>
      </c>
    </row>
    <row r="80" spans="25:25" x14ac:dyDescent="0.25">
      <c r="Y80" t="str">
        <f>'Cow Record'!W82</f>
        <v/>
      </c>
    </row>
    <row r="81" spans="25:25" x14ac:dyDescent="0.25">
      <c r="Y81" t="str">
        <f>'Cow Record'!W83</f>
        <v/>
      </c>
    </row>
    <row r="82" spans="25:25" x14ac:dyDescent="0.25">
      <c r="Y82" t="str">
        <f>'Cow Record'!W84</f>
        <v/>
      </c>
    </row>
    <row r="83" spans="25:25" x14ac:dyDescent="0.25">
      <c r="Y83" t="str">
        <f>'Cow Record'!W85</f>
        <v/>
      </c>
    </row>
    <row r="84" spans="25:25" x14ac:dyDescent="0.25">
      <c r="Y84" t="str">
        <f>'Cow Record'!W86</f>
        <v/>
      </c>
    </row>
    <row r="85" spans="25:25" x14ac:dyDescent="0.25">
      <c r="Y85" t="str">
        <f>'Cow Record'!W87</f>
        <v/>
      </c>
    </row>
    <row r="86" spans="25:25" x14ac:dyDescent="0.25">
      <c r="Y86" t="str">
        <f>'Cow Record'!W88</f>
        <v/>
      </c>
    </row>
    <row r="87" spans="25:25" x14ac:dyDescent="0.25">
      <c r="Y87" t="str">
        <f>'Cow Record'!W89</f>
        <v/>
      </c>
    </row>
    <row r="88" spans="25:25" x14ac:dyDescent="0.25">
      <c r="Y88" t="str">
        <f>'Cow Record'!W90</f>
        <v/>
      </c>
    </row>
    <row r="89" spans="25:25" x14ac:dyDescent="0.25">
      <c r="Y89" t="str">
        <f>'Cow Record'!W91</f>
        <v/>
      </c>
    </row>
    <row r="90" spans="25:25" x14ac:dyDescent="0.25">
      <c r="Y90" t="str">
        <f>'Cow Record'!W92</f>
        <v/>
      </c>
    </row>
    <row r="91" spans="25:25" x14ac:dyDescent="0.25">
      <c r="Y91" t="str">
        <f>'Cow Record'!W93</f>
        <v/>
      </c>
    </row>
    <row r="92" spans="25:25" x14ac:dyDescent="0.25">
      <c r="Y92" t="str">
        <f>'Cow Record'!W94</f>
        <v/>
      </c>
    </row>
    <row r="93" spans="25:25" x14ac:dyDescent="0.25">
      <c r="Y93" t="str">
        <f>'Cow Record'!W95</f>
        <v/>
      </c>
    </row>
    <row r="94" spans="25:25" x14ac:dyDescent="0.25">
      <c r="Y94" t="str">
        <f>'Cow Record'!W96</f>
        <v/>
      </c>
    </row>
    <row r="95" spans="25:25" x14ac:dyDescent="0.25">
      <c r="Y95" t="str">
        <f>'Cow Record'!W97</f>
        <v/>
      </c>
    </row>
    <row r="96" spans="25:25" x14ac:dyDescent="0.25">
      <c r="Y96" t="str">
        <f>'Cow Record'!W98</f>
        <v/>
      </c>
    </row>
    <row r="97" spans="25:25" x14ac:dyDescent="0.25">
      <c r="Y97" t="str">
        <f>'Cow Record'!W99</f>
        <v/>
      </c>
    </row>
    <row r="98" spans="25:25" x14ac:dyDescent="0.25">
      <c r="Y98" t="str">
        <f>'Cow Record'!W100</f>
        <v/>
      </c>
    </row>
    <row r="99" spans="25:25" x14ac:dyDescent="0.25">
      <c r="Y99" t="str">
        <f>'Cow Record'!W101</f>
        <v/>
      </c>
    </row>
    <row r="100" spans="25:25" x14ac:dyDescent="0.25">
      <c r="Y100" t="str">
        <f>'Cow Record'!W102</f>
        <v/>
      </c>
    </row>
    <row r="101" spans="25:25" x14ac:dyDescent="0.25">
      <c r="Y101" t="str">
        <f>'Cow Record'!W103</f>
        <v/>
      </c>
    </row>
    <row r="102" spans="25:25" x14ac:dyDescent="0.25">
      <c r="Y102" t="str">
        <f>'Cow Record'!W104</f>
        <v/>
      </c>
    </row>
    <row r="103" spans="25:25" x14ac:dyDescent="0.25">
      <c r="Y103" t="str">
        <f>'Cow Record'!W105</f>
        <v/>
      </c>
    </row>
    <row r="104" spans="25:25" x14ac:dyDescent="0.25">
      <c r="Y104" t="str">
        <f>'Cow Record'!W106</f>
        <v/>
      </c>
    </row>
    <row r="105" spans="25:25" x14ac:dyDescent="0.25">
      <c r="Y105" t="str">
        <f>'Cow Record'!W107</f>
        <v/>
      </c>
    </row>
    <row r="106" spans="25:25" x14ac:dyDescent="0.25">
      <c r="Y106" t="str">
        <f>'Cow Record'!W108</f>
        <v/>
      </c>
    </row>
    <row r="107" spans="25:25" x14ac:dyDescent="0.25">
      <c r="Y107" t="str">
        <f>'Cow Record'!W109</f>
        <v/>
      </c>
    </row>
    <row r="108" spans="25:25" x14ac:dyDescent="0.25">
      <c r="Y108" t="str">
        <f>'Cow Record'!W110</f>
        <v/>
      </c>
    </row>
    <row r="109" spans="25:25" x14ac:dyDescent="0.25">
      <c r="Y109" t="str">
        <f>'Cow Record'!W111</f>
        <v/>
      </c>
    </row>
    <row r="110" spans="25:25" x14ac:dyDescent="0.25">
      <c r="Y110" t="str">
        <f>'Cow Record'!W112</f>
        <v/>
      </c>
    </row>
    <row r="111" spans="25:25" x14ac:dyDescent="0.25">
      <c r="Y111" t="str">
        <f>'Cow Record'!W113</f>
        <v/>
      </c>
    </row>
    <row r="112" spans="25:25" x14ac:dyDescent="0.25">
      <c r="Y112" t="str">
        <f>'Cow Record'!W114</f>
        <v/>
      </c>
    </row>
    <row r="113" spans="25:25" x14ac:dyDescent="0.25">
      <c r="Y113" t="str">
        <f>'Cow Record'!W115</f>
        <v/>
      </c>
    </row>
    <row r="114" spans="25:25" x14ac:dyDescent="0.25">
      <c r="Y114" t="str">
        <f>'Cow Record'!W116</f>
        <v/>
      </c>
    </row>
    <row r="115" spans="25:25" x14ac:dyDescent="0.25">
      <c r="Y115" t="str">
        <f>'Cow Record'!W117</f>
        <v/>
      </c>
    </row>
    <row r="116" spans="25:25" x14ac:dyDescent="0.25">
      <c r="Y116" t="str">
        <f>'Cow Record'!W118</f>
        <v/>
      </c>
    </row>
    <row r="117" spans="25:25" x14ac:dyDescent="0.25">
      <c r="Y117" t="str">
        <f>'Cow Record'!W119</f>
        <v/>
      </c>
    </row>
    <row r="118" spans="25:25" x14ac:dyDescent="0.25">
      <c r="Y118" t="str">
        <f>'Cow Record'!W120</f>
        <v/>
      </c>
    </row>
    <row r="119" spans="25:25" x14ac:dyDescent="0.25">
      <c r="Y119" t="str">
        <f>'Cow Record'!W121</f>
        <v/>
      </c>
    </row>
    <row r="120" spans="25:25" x14ac:dyDescent="0.25">
      <c r="Y120" t="str">
        <f>'Cow Record'!W122</f>
        <v/>
      </c>
    </row>
    <row r="121" spans="25:25" x14ac:dyDescent="0.25">
      <c r="Y121" t="str">
        <f>'Cow Record'!W123</f>
        <v/>
      </c>
    </row>
    <row r="122" spans="25:25" x14ac:dyDescent="0.25">
      <c r="Y122" t="str">
        <f>'Cow Record'!W124</f>
        <v/>
      </c>
    </row>
    <row r="123" spans="25:25" x14ac:dyDescent="0.25">
      <c r="Y123" t="str">
        <f>'Cow Record'!W125</f>
        <v/>
      </c>
    </row>
    <row r="124" spans="25:25" x14ac:dyDescent="0.25">
      <c r="Y124" t="str">
        <f>'Cow Record'!W126</f>
        <v/>
      </c>
    </row>
    <row r="125" spans="25:25" x14ac:dyDescent="0.25">
      <c r="Y125" t="str">
        <f>'Cow Record'!W127</f>
        <v/>
      </c>
    </row>
    <row r="126" spans="25:25" x14ac:dyDescent="0.25">
      <c r="Y126" t="str">
        <f>'Cow Record'!W128</f>
        <v/>
      </c>
    </row>
    <row r="127" spans="25:25" x14ac:dyDescent="0.25">
      <c r="Y127" t="str">
        <f>'Cow Record'!W129</f>
        <v/>
      </c>
    </row>
    <row r="128" spans="25:25" x14ac:dyDescent="0.25">
      <c r="Y128" t="str">
        <f>'Cow Record'!W130</f>
        <v/>
      </c>
    </row>
    <row r="129" spans="25:25" x14ac:dyDescent="0.25">
      <c r="Y129" t="str">
        <f>'Cow Record'!W131</f>
        <v/>
      </c>
    </row>
    <row r="130" spans="25:25" x14ac:dyDescent="0.25">
      <c r="Y130" t="str">
        <f>'Cow Record'!W132</f>
        <v/>
      </c>
    </row>
    <row r="131" spans="25:25" x14ac:dyDescent="0.25">
      <c r="Y131" t="str">
        <f>'Cow Record'!W133</f>
        <v/>
      </c>
    </row>
    <row r="132" spans="25:25" x14ac:dyDescent="0.25">
      <c r="Y132" t="str">
        <f>'Cow Record'!W134</f>
        <v/>
      </c>
    </row>
    <row r="133" spans="25:25" x14ac:dyDescent="0.25">
      <c r="Y133" t="str">
        <f>'Cow Record'!W135</f>
        <v/>
      </c>
    </row>
    <row r="134" spans="25:25" x14ac:dyDescent="0.25">
      <c r="Y134" t="str">
        <f>'Cow Record'!W136</f>
        <v/>
      </c>
    </row>
    <row r="135" spans="25:25" x14ac:dyDescent="0.25">
      <c r="Y135" t="str">
        <f>'Cow Record'!W137</f>
        <v/>
      </c>
    </row>
    <row r="136" spans="25:25" x14ac:dyDescent="0.25">
      <c r="Y136" t="str">
        <f>'Cow Record'!W138</f>
        <v/>
      </c>
    </row>
    <row r="137" spans="25:25" x14ac:dyDescent="0.25">
      <c r="Y137" t="str">
        <f>'Cow Record'!W139</f>
        <v/>
      </c>
    </row>
    <row r="138" spans="25:25" x14ac:dyDescent="0.25">
      <c r="Y138" t="str">
        <f>'Cow Record'!W140</f>
        <v/>
      </c>
    </row>
    <row r="139" spans="25:25" x14ac:dyDescent="0.25">
      <c r="Y139" t="str">
        <f>'Cow Record'!W141</f>
        <v/>
      </c>
    </row>
    <row r="140" spans="25:25" x14ac:dyDescent="0.25">
      <c r="Y140" t="str">
        <f>'Cow Record'!W142</f>
        <v/>
      </c>
    </row>
    <row r="141" spans="25:25" x14ac:dyDescent="0.25">
      <c r="Y141" t="str">
        <f>'Cow Record'!W143</f>
        <v/>
      </c>
    </row>
    <row r="142" spans="25:25" x14ac:dyDescent="0.25">
      <c r="Y142" t="str">
        <f>'Cow Record'!W144</f>
        <v/>
      </c>
    </row>
    <row r="143" spans="25:25" x14ac:dyDescent="0.25">
      <c r="Y143" t="str">
        <f>'Cow Record'!W145</f>
        <v/>
      </c>
    </row>
    <row r="144" spans="25:25" x14ac:dyDescent="0.25">
      <c r="Y144" t="str">
        <f>'Cow Record'!W146</f>
        <v/>
      </c>
    </row>
    <row r="145" spans="25:25" x14ac:dyDescent="0.25">
      <c r="Y145" t="str">
        <f>'Cow Record'!W147</f>
        <v/>
      </c>
    </row>
    <row r="146" spans="25:25" x14ac:dyDescent="0.25">
      <c r="Y146" t="str">
        <f>'Cow Record'!W148</f>
        <v/>
      </c>
    </row>
    <row r="147" spans="25:25" x14ac:dyDescent="0.25">
      <c r="Y147" t="str">
        <f>'Cow Record'!W149</f>
        <v/>
      </c>
    </row>
    <row r="148" spans="25:25" x14ac:dyDescent="0.25">
      <c r="Y148" t="str">
        <f>'Cow Record'!W150</f>
        <v/>
      </c>
    </row>
    <row r="149" spans="25:25" x14ac:dyDescent="0.25">
      <c r="Y149" t="str">
        <f>'Cow Record'!W151</f>
        <v/>
      </c>
    </row>
    <row r="150" spans="25:25" x14ac:dyDescent="0.25">
      <c r="Y150" t="str">
        <f>'Cow Record'!W152</f>
        <v/>
      </c>
    </row>
    <row r="151" spans="25:25" x14ac:dyDescent="0.25">
      <c r="Y151" t="str">
        <f>'Cow Record'!W153</f>
        <v/>
      </c>
    </row>
    <row r="152" spans="25:25" x14ac:dyDescent="0.25">
      <c r="Y152" t="str">
        <f>'Cow Record'!W154</f>
        <v/>
      </c>
    </row>
    <row r="153" spans="25:25" x14ac:dyDescent="0.25">
      <c r="Y153" t="str">
        <f>'Cow Record'!W155</f>
        <v/>
      </c>
    </row>
    <row r="154" spans="25:25" x14ac:dyDescent="0.25">
      <c r="Y154" t="str">
        <f>'Cow Record'!W156</f>
        <v/>
      </c>
    </row>
    <row r="155" spans="25:25" x14ac:dyDescent="0.25">
      <c r="Y155" t="str">
        <f>'Cow Record'!W157</f>
        <v/>
      </c>
    </row>
    <row r="156" spans="25:25" x14ac:dyDescent="0.25">
      <c r="Y156" t="str">
        <f>'Cow Record'!W158</f>
        <v/>
      </c>
    </row>
    <row r="157" spans="25:25" x14ac:dyDescent="0.25">
      <c r="Y157" t="str">
        <f>'Cow Record'!W159</f>
        <v/>
      </c>
    </row>
    <row r="158" spans="25:25" x14ac:dyDescent="0.25">
      <c r="Y158" t="str">
        <f>'Cow Record'!W160</f>
        <v/>
      </c>
    </row>
    <row r="159" spans="25:25" x14ac:dyDescent="0.25">
      <c r="Y159" t="str">
        <f>'Cow Record'!W161</f>
        <v/>
      </c>
    </row>
    <row r="160" spans="25:25" x14ac:dyDescent="0.25">
      <c r="Y160" t="str">
        <f>'Cow Record'!W162</f>
        <v/>
      </c>
    </row>
    <row r="161" spans="25:25" x14ac:dyDescent="0.25">
      <c r="Y161" t="str">
        <f>'Cow Record'!W163</f>
        <v/>
      </c>
    </row>
    <row r="162" spans="25:25" x14ac:dyDescent="0.25">
      <c r="Y162" t="str">
        <f>'Cow Record'!W164</f>
        <v/>
      </c>
    </row>
    <row r="163" spans="25:25" x14ac:dyDescent="0.25">
      <c r="Y163" t="str">
        <f>'Cow Record'!W165</f>
        <v/>
      </c>
    </row>
    <row r="164" spans="25:25" x14ac:dyDescent="0.25">
      <c r="Y164" t="str">
        <f>'Cow Record'!W166</f>
        <v/>
      </c>
    </row>
    <row r="165" spans="25:25" x14ac:dyDescent="0.25">
      <c r="Y165" t="str">
        <f>'Cow Record'!W167</f>
        <v/>
      </c>
    </row>
    <row r="166" spans="25:25" x14ac:dyDescent="0.25">
      <c r="Y166" t="str">
        <f>'Cow Record'!W168</f>
        <v/>
      </c>
    </row>
    <row r="167" spans="25:25" x14ac:dyDescent="0.25">
      <c r="Y167" t="str">
        <f>'Cow Record'!W169</f>
        <v/>
      </c>
    </row>
    <row r="168" spans="25:25" x14ac:dyDescent="0.25">
      <c r="Y168" t="str">
        <f>'Cow Record'!W170</f>
        <v/>
      </c>
    </row>
    <row r="169" spans="25:25" x14ac:dyDescent="0.25">
      <c r="Y169" t="str">
        <f>'Cow Record'!W171</f>
        <v/>
      </c>
    </row>
    <row r="170" spans="25:25" x14ac:dyDescent="0.25">
      <c r="Y170" t="str">
        <f>'Cow Record'!W172</f>
        <v/>
      </c>
    </row>
    <row r="171" spans="25:25" x14ac:dyDescent="0.25">
      <c r="Y171" t="str">
        <f>'Cow Record'!W173</f>
        <v/>
      </c>
    </row>
    <row r="172" spans="25:25" x14ac:dyDescent="0.25">
      <c r="Y172" t="str">
        <f>'Cow Record'!W174</f>
        <v/>
      </c>
    </row>
    <row r="173" spans="25:25" x14ac:dyDescent="0.25">
      <c r="Y173" t="str">
        <f>'Cow Record'!W175</f>
        <v/>
      </c>
    </row>
    <row r="174" spans="25:25" x14ac:dyDescent="0.25">
      <c r="Y174" t="str">
        <f>'Cow Record'!W176</f>
        <v/>
      </c>
    </row>
    <row r="175" spans="25:25" x14ac:dyDescent="0.25">
      <c r="Y175" t="str">
        <f>'Cow Record'!W177</f>
        <v/>
      </c>
    </row>
    <row r="176" spans="25:25" x14ac:dyDescent="0.25">
      <c r="Y176" t="str">
        <f>'Cow Record'!W178</f>
        <v/>
      </c>
    </row>
    <row r="177" spans="25:25" x14ac:dyDescent="0.25">
      <c r="Y177" t="str">
        <f>'Cow Record'!W179</f>
        <v/>
      </c>
    </row>
    <row r="178" spans="25:25" x14ac:dyDescent="0.25">
      <c r="Y178" t="str">
        <f>'Cow Record'!W180</f>
        <v/>
      </c>
    </row>
    <row r="179" spans="25:25" x14ac:dyDescent="0.25">
      <c r="Y179" t="str">
        <f>'Cow Record'!W181</f>
        <v/>
      </c>
    </row>
    <row r="180" spans="25:25" x14ac:dyDescent="0.25">
      <c r="Y180" t="str">
        <f>'Cow Record'!W182</f>
        <v/>
      </c>
    </row>
    <row r="181" spans="25:25" x14ac:dyDescent="0.25">
      <c r="Y181" t="str">
        <f>'Cow Record'!W183</f>
        <v/>
      </c>
    </row>
    <row r="182" spans="25:25" x14ac:dyDescent="0.25">
      <c r="Y182" t="str">
        <f>'Cow Record'!W184</f>
        <v/>
      </c>
    </row>
    <row r="183" spans="25:25" x14ac:dyDescent="0.25">
      <c r="Y183" t="str">
        <f>'Cow Record'!W185</f>
        <v/>
      </c>
    </row>
    <row r="184" spans="25:25" x14ac:dyDescent="0.25">
      <c r="Y184" t="str">
        <f>'Cow Record'!W186</f>
        <v/>
      </c>
    </row>
    <row r="185" spans="25:25" x14ac:dyDescent="0.25">
      <c r="Y185" t="str">
        <f>'Cow Record'!W187</f>
        <v/>
      </c>
    </row>
    <row r="186" spans="25:25" x14ac:dyDescent="0.25">
      <c r="Y186" t="str">
        <f>'Cow Record'!W188</f>
        <v/>
      </c>
    </row>
    <row r="187" spans="25:25" x14ac:dyDescent="0.25">
      <c r="Y187" t="str">
        <f>'Cow Record'!W189</f>
        <v/>
      </c>
    </row>
    <row r="188" spans="25:25" x14ac:dyDescent="0.25">
      <c r="Y188" t="str">
        <f>'Cow Record'!W190</f>
        <v/>
      </c>
    </row>
    <row r="189" spans="25:25" x14ac:dyDescent="0.25">
      <c r="Y189" t="str">
        <f>'Cow Record'!W191</f>
        <v/>
      </c>
    </row>
    <row r="190" spans="25:25" x14ac:dyDescent="0.25">
      <c r="Y190" t="str">
        <f>'Cow Record'!W192</f>
        <v/>
      </c>
    </row>
    <row r="191" spans="25:25" x14ac:dyDescent="0.25">
      <c r="Y191" t="str">
        <f>'Cow Record'!W193</f>
        <v/>
      </c>
    </row>
    <row r="192" spans="25:25" x14ac:dyDescent="0.25">
      <c r="Y192" t="str">
        <f>'Cow Record'!W194</f>
        <v/>
      </c>
    </row>
    <row r="193" spans="25:25" x14ac:dyDescent="0.25">
      <c r="Y193" t="str">
        <f>'Cow Record'!W195</f>
        <v/>
      </c>
    </row>
    <row r="194" spans="25:25" x14ac:dyDescent="0.25">
      <c r="Y194" t="str">
        <f>'Cow Record'!W196</f>
        <v/>
      </c>
    </row>
    <row r="195" spans="25:25" x14ac:dyDescent="0.25">
      <c r="Y195" t="str">
        <f>'Cow Record'!W197</f>
        <v/>
      </c>
    </row>
    <row r="196" spans="25:25" x14ac:dyDescent="0.25">
      <c r="Y196" t="str">
        <f>'Cow Record'!W198</f>
        <v/>
      </c>
    </row>
    <row r="197" spans="25:25" x14ac:dyDescent="0.25">
      <c r="Y197" t="str">
        <f>'Cow Record'!W199</f>
        <v/>
      </c>
    </row>
    <row r="198" spans="25:25" x14ac:dyDescent="0.25">
      <c r="Y198" t="str">
        <f>'Cow Record'!W200</f>
        <v/>
      </c>
    </row>
    <row r="199" spans="25:25" x14ac:dyDescent="0.25">
      <c r="Y199" t="str">
        <f>'Cow Record'!W201</f>
        <v/>
      </c>
    </row>
    <row r="200" spans="25:25" x14ac:dyDescent="0.25">
      <c r="Y200" t="str">
        <f>'Cow Record'!W202</f>
        <v/>
      </c>
    </row>
    <row r="201" spans="25:25" x14ac:dyDescent="0.25">
      <c r="Y201" t="str">
        <f>'Cow Record'!W203</f>
        <v/>
      </c>
    </row>
    <row r="202" spans="25:25" x14ac:dyDescent="0.25">
      <c r="Y202" t="str">
        <f>'Cow Record'!W204</f>
        <v/>
      </c>
    </row>
    <row r="203" spans="25:25" x14ac:dyDescent="0.25">
      <c r="Y203" t="str">
        <f>'Cow Record'!W205</f>
        <v/>
      </c>
    </row>
    <row r="204" spans="25:25" x14ac:dyDescent="0.25">
      <c r="Y204" t="str">
        <f>'Cow Record'!W206</f>
        <v/>
      </c>
    </row>
  </sheetData>
  <sheetProtection algorithmName="SHA-512" hashValue="FhSAB2RnEud7jJ8qA0L5T5HaBnMREcQFMXQJgpUsqunG1mR5xYvW50H8mmKVO/05gH4r22L/GAOdpqwZwLxY2Q==" saltValue="3QUNwjLg6YSZgRTji4F3cg==" spinCount="100000" sheet="1" objects="1" scenarios="1"/>
  <mergeCells count="4">
    <mergeCell ref="B4:B5"/>
    <mergeCell ref="C4:C5"/>
    <mergeCell ref="D4:D5"/>
    <mergeCell ref="E4:E5"/>
  </mergeCell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iconSet" priority="5" id="{00000000-000E-0000-0800-000002000000}">
            <x14:iconSet custom="1">
              <x14:cfvo type="percent">
                <xm:f>0</xm:f>
              </x14:cfvo>
              <x14:cfvo type="num">
                <xm:f>0</xm:f>
              </x14:cfvo>
              <x14:cfvo type="num">
                <xm:f>24.1</xm:f>
              </x14:cfvo>
              <x14:cfIcon iconSet="3TrafficLights1" iconId="0"/>
              <x14:cfIcon iconSet="3Symbols" iconId="2"/>
              <x14:cfIcon iconSet="3Symbols" iconId="0"/>
            </x14:iconSet>
          </x14:cfRule>
          <xm:sqref>C4:C5</xm:sqref>
        </x14:conditionalFormatting>
        <x14:conditionalFormatting xmlns:xm="http://schemas.microsoft.com/office/excel/2006/main">
          <x14:cfRule type="iconSet" priority="3" id="{0451BD92-DBB0-4471-B68C-F9409A8E3FAD}">
            <x14:iconSet custom="1">
              <x14:cfvo type="percent">
                <xm:f>0</xm:f>
              </x14:cfvo>
              <x14:cfvo type="num">
                <xm:f>0</xm:f>
              </x14:cfvo>
              <x14:cfvo type="num">
                <xm:f>24.1</xm:f>
              </x14:cfvo>
              <x14:cfIcon iconSet="3TrafficLights1" iconId="0"/>
              <x14:cfIcon iconSet="3Symbols" iconId="2"/>
              <x14:cfIcon iconSet="3Symbols" iconId="0"/>
            </x14:iconSet>
          </x14:cfRule>
          <xm:sqref>D4:D5</xm:sqref>
        </x14:conditionalFormatting>
        <x14:conditionalFormatting xmlns:xm="http://schemas.microsoft.com/office/excel/2006/main">
          <x14:cfRule type="iconSet" priority="1" id="{B97DEE89-0206-4BDE-8C57-9DFD83DCCF27}">
            <x14:iconSet custom="1">
              <x14:cfvo type="percent">
                <xm:f>0</xm:f>
              </x14:cfvo>
              <x14:cfvo type="num">
                <xm:f>0</xm:f>
              </x14:cfvo>
              <x14:cfvo type="num">
                <xm:f>24.1</xm:f>
              </x14:cfvo>
              <x14:cfIcon iconSet="3TrafficLights1" iconId="0"/>
              <x14:cfIcon iconSet="3Symbols" iconId="2"/>
              <x14:cfIcon iconSet="3Symbols" iconId="0"/>
            </x14:iconSet>
          </x14:cfRule>
          <xm:sqref>E4:E5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64C24BCC4CA146BE9FCAD5707F26A1" ma:contentTypeVersion="13" ma:contentTypeDescription="Create a new document." ma:contentTypeScope="" ma:versionID="8902c4e6b3d056dd06d09f7c45808473">
  <xsd:schema xmlns:xsd="http://www.w3.org/2001/XMLSchema" xmlns:xs="http://www.w3.org/2001/XMLSchema" xmlns:p="http://schemas.microsoft.com/office/2006/metadata/properties" xmlns:ns3="07864a04-62a6-4a85-a7d6-1b4fd9ad0d47" xmlns:ns4="09734492-cbea-452d-94f9-24f26c93c3e2" targetNamespace="http://schemas.microsoft.com/office/2006/metadata/properties" ma:root="true" ma:fieldsID="1f76683d9cb62e6b37ec8bf496e2a483" ns3:_="" ns4:_="">
    <xsd:import namespace="07864a04-62a6-4a85-a7d6-1b4fd9ad0d47"/>
    <xsd:import namespace="09734492-cbea-452d-94f9-24f26c93c3e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Locatio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864a04-62a6-4a85-a7d6-1b4fd9ad0d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9734492-cbea-452d-94f9-24f26c93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00E3A5-2222-4F8D-92A0-1CC537C8EA78}">
  <ds:schemaRefs>
    <ds:schemaRef ds:uri="http://schemas.microsoft.com/sharepoint/v3/contenttype/forms"/>
  </ds:schemaRefs>
</ds:datastoreItem>
</file>

<file path=customXml/itemProps2.xml><?xml version="1.0" encoding="utf-8"?>
<ds:datastoreItem xmlns:ds="http://schemas.openxmlformats.org/officeDocument/2006/customXml" ds:itemID="{5F91B332-3421-4721-9875-5AE2F19316A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9734492-cbea-452d-94f9-24f26c93c3e2"/>
    <ds:schemaRef ds:uri="http://purl.org/dc/elements/1.1/"/>
    <ds:schemaRef ds:uri="http://schemas.microsoft.com/office/2006/metadata/properties"/>
    <ds:schemaRef ds:uri="07864a04-62a6-4a85-a7d6-1b4fd9ad0d47"/>
    <ds:schemaRef ds:uri="http://www.w3.org/XML/1998/namespace"/>
    <ds:schemaRef ds:uri="http://purl.org/dc/dcmitype/"/>
  </ds:schemaRefs>
</ds:datastoreItem>
</file>

<file path=customXml/itemProps3.xml><?xml version="1.0" encoding="utf-8"?>
<ds:datastoreItem xmlns:ds="http://schemas.openxmlformats.org/officeDocument/2006/customXml" ds:itemID="{4C9FADD6-2DE7-4264-A9A1-6B4C43B0B1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864a04-62a6-4a85-a7d6-1b4fd9ad0d47"/>
    <ds:schemaRef ds:uri="09734492-cbea-452d-94f9-24f26c93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Instructions</vt:lpstr>
      <vt:lpstr>Cow Record</vt:lpstr>
      <vt:lpstr>Calf Record</vt:lpstr>
      <vt:lpstr>Cow Results 1</vt:lpstr>
      <vt:lpstr>Cow Results 2</vt:lpstr>
      <vt:lpstr>Cow Results 3</vt:lpstr>
      <vt:lpstr>Cow Results 4</vt:lpstr>
      <vt:lpstr>Age Profile</vt:lpstr>
      <vt:lpstr>Age 1st Calving</vt:lpstr>
      <vt:lpstr>Calf Statistics</vt:lpstr>
      <vt:lpstr>Grade</vt:lpstr>
      <vt:lpstr>Grade_Enhanced</vt:lpstr>
      <vt:lpstr>Grade_Std</vt:lpstr>
      <vt:lpstr>Gradenew</vt:lpstr>
      <vt:lpstr>Gradeold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Mair</dc:creator>
  <cp:keywords/>
  <dc:description/>
  <cp:lastModifiedBy>nlanrigg</cp:lastModifiedBy>
  <cp:revision/>
  <dcterms:created xsi:type="dcterms:W3CDTF">2020-09-09T15:27:46Z</dcterms:created>
  <dcterms:modified xsi:type="dcterms:W3CDTF">2020-12-31T19:31:08Z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0x010100B964C24BCC4CA146BE9FCAD5707F26A1</vt:lpwstr>
  </property>
</Properties>
</file>